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heyfordpark.sharepoint.com/sites/EstateManagement/Shared Documents/County Water Ltd/Z-Other/Ofwat Correspondence/Regulatory Return 2026/"/>
    </mc:Choice>
  </mc:AlternateContent>
  <xr:revisionPtr revIDLastSave="199" documentId="8_{5B947443-4F1B-4B3B-A893-D35121DE74E1}" xr6:coauthVersionLast="47" xr6:coauthVersionMax="47" xr10:uidLastSave="{02930B1A-011C-4699-A73E-78832B9C353B}"/>
  <bookViews>
    <workbookView xWindow="-28920" yWindow="-120" windowWidth="29040" windowHeight="15720" xr2:uid="{00000000-000D-0000-FFFF-FFFF00000000}"/>
  </bookViews>
  <sheets>
    <sheet name="Cover" sheetId="20" r:id="rId1"/>
    <sheet name="F1" sheetId="11" r:id="rId2"/>
    <sheet name="F2" sheetId="22" r:id="rId3"/>
    <sheet name="F3" sheetId="12" r:id="rId4"/>
    <sheet name="F4" sheetId="14" r:id="rId5"/>
    <sheet name="F5" sheetId="16" r:id="rId6"/>
    <sheet name="Transactions with associates" sheetId="18" r:id="rId7"/>
    <sheet name="P1" sheetId="4" r:id="rId8"/>
    <sheet name="P2" sheetId="8" r:id="rId9"/>
    <sheet name="P3" sheetId="5" r:id="rId10"/>
    <sheet name="P4" sheetId="7" r:id="rId1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Cover!$A$1:$F$35</definedName>
    <definedName name="_xlnm.Print_Area" localSheetId="1">'F1'!$A$1:$L$68</definedName>
    <definedName name="_xlnm.Print_Area" localSheetId="2">'F2'!$A$1:$K$26</definedName>
    <definedName name="_xlnm.Print_Area" localSheetId="3">'F3'!$A$1:$P$55</definedName>
    <definedName name="_xlnm.Print_Area" localSheetId="4">'F4'!$A$1:$P$40</definedName>
    <definedName name="_xlnm.Print_Area" localSheetId="5">'F5'!$A$1:$K$28</definedName>
    <definedName name="_xlnm.Print_Area" localSheetId="7">'P1'!$A$1:$BA$29</definedName>
    <definedName name="_xlnm.Print_Area" localSheetId="8">'P2'!$A$1:$P$38</definedName>
    <definedName name="_xlnm.Print_Area" localSheetId="9">'P3'!$A$1:$T$37</definedName>
    <definedName name="_xlnm.Print_Area" localSheetId="10">'P4'!$A$1:$N$37</definedName>
    <definedName name="_xlnm.Print_Area" localSheetId="6">'Transactions with associates'!$A$1:$H$19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 name="Z_71BC5093_C9C1_4AA0_864A_AADBDC96B3C1_.wvu.PrintArea" localSheetId="0" hidden="1">Cover!$A$1:$F$35</definedName>
    <definedName name="Z_71BC5093_C9C1_4AA0_864A_AADBDC96B3C1_.wvu.PrintArea" localSheetId="1" hidden="1">'F1'!$A$1:$L$68</definedName>
    <definedName name="Z_71BC5093_C9C1_4AA0_864A_AADBDC96B3C1_.wvu.PrintArea" localSheetId="2" hidden="1">'F2'!$A$1:$K$26</definedName>
    <definedName name="Z_71BC5093_C9C1_4AA0_864A_AADBDC96B3C1_.wvu.PrintArea" localSheetId="3" hidden="1">'F3'!$A$1:$P$39</definedName>
    <definedName name="Z_71BC5093_C9C1_4AA0_864A_AADBDC96B3C1_.wvu.PrintArea" localSheetId="4" hidden="1">'F4'!$A$1:$P$35</definedName>
    <definedName name="Z_71BC5093_C9C1_4AA0_864A_AADBDC96B3C1_.wvu.PrintArea" localSheetId="5" hidden="1">'F5'!$A$1:$K$28</definedName>
    <definedName name="Z_71BC5093_C9C1_4AA0_864A_AADBDC96B3C1_.wvu.PrintArea" localSheetId="7" hidden="1">'P1'!$A$1:$BA$29</definedName>
    <definedName name="Z_71BC5093_C9C1_4AA0_864A_AADBDC96B3C1_.wvu.PrintArea" localSheetId="8" hidden="1">'P2'!$A$1:$P$38</definedName>
    <definedName name="Z_71BC5093_C9C1_4AA0_864A_AADBDC96B3C1_.wvu.PrintArea" localSheetId="9" hidden="1">'P3'!$A$1:$T$37</definedName>
    <definedName name="Z_71BC5093_C9C1_4AA0_864A_AADBDC96B3C1_.wvu.PrintArea" localSheetId="10" hidden="1">'P4'!$A$1:$N$37</definedName>
    <definedName name="Z_71BC5093_C9C1_4AA0_864A_AADBDC96B3C1_.wvu.PrintArea" localSheetId="6" hidden="1">'Transactions with associates'!$A$1:$H$19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2" l="1"/>
  <c r="D49" i="12" s="1"/>
  <c r="H49" i="12" s="1"/>
  <c r="H54" i="12" s="1"/>
  <c r="D54" i="12"/>
  <c r="D24" i="12"/>
  <c r="D33" i="12"/>
  <c r="E15" i="11"/>
  <c r="G28" i="5" l="1"/>
  <c r="AD28" i="4"/>
  <c r="AE28" i="4"/>
  <c r="AF28" i="4"/>
  <c r="AA28" i="4"/>
  <c r="AB28" i="4"/>
  <c r="V28" i="4"/>
  <c r="O14" i="5"/>
  <c r="L39" i="14"/>
  <c r="M39" i="14" s="1"/>
  <c r="E37" i="14"/>
  <c r="F37" i="14"/>
  <c r="D37" i="14"/>
  <c r="H37" i="14" s="1"/>
  <c r="L35" i="14"/>
  <c r="M35" i="14" s="1"/>
  <c r="L36" i="14"/>
  <c r="M36" i="14" s="1"/>
  <c r="L37" i="14"/>
  <c r="M37" i="14"/>
  <c r="L34" i="14"/>
  <c r="M34" i="14" s="1"/>
  <c r="G35" i="14"/>
  <c r="H35" i="14" s="1"/>
  <c r="G36" i="14"/>
  <c r="H36" i="14" s="1"/>
  <c r="G37" i="14"/>
  <c r="G34" i="14"/>
  <c r="H34" i="14" s="1"/>
  <c r="L31" i="14"/>
  <c r="M31" i="14" s="1"/>
  <c r="E29" i="14"/>
  <c r="F29" i="14"/>
  <c r="D29" i="14"/>
  <c r="L29" i="14"/>
  <c r="M29" i="14" s="1"/>
  <c r="L28" i="14"/>
  <c r="M28" i="14" s="1"/>
  <c r="L27" i="14"/>
  <c r="M27" i="14" s="1"/>
  <c r="L26" i="14"/>
  <c r="M26" i="14" s="1"/>
  <c r="L25" i="14"/>
  <c r="M25" i="14" s="1"/>
  <c r="G26" i="14"/>
  <c r="H26" i="14" s="1"/>
  <c r="G27" i="14"/>
  <c r="H27" i="14" s="1"/>
  <c r="G28" i="14"/>
  <c r="H28" i="14" s="1"/>
  <c r="G29" i="14"/>
  <c r="H29" i="14" s="1"/>
  <c r="G25" i="14"/>
  <c r="H25" i="14" s="1"/>
  <c r="E19" i="14"/>
  <c r="E22" i="14" s="1"/>
  <c r="F19" i="14"/>
  <c r="F22" i="14" s="1"/>
  <c r="M18" i="14"/>
  <c r="M16" i="14"/>
  <c r="M14" i="14"/>
  <c r="M13" i="14"/>
  <c r="M12" i="14"/>
  <c r="H12" i="14"/>
  <c r="H13" i="14"/>
  <c r="H14" i="14"/>
  <c r="H15" i="14"/>
  <c r="H16" i="14"/>
  <c r="H17" i="14"/>
  <c r="L22" i="14"/>
  <c r="M22" i="14" s="1"/>
  <c r="L21" i="14"/>
  <c r="M21" i="14" s="1"/>
  <c r="L20" i="14"/>
  <c r="M20" i="14" s="1"/>
  <c r="L19" i="14"/>
  <c r="M19" i="14" s="1"/>
  <c r="L18" i="14"/>
  <c r="L17" i="14"/>
  <c r="M17" i="14" s="1"/>
  <c r="L16" i="14"/>
  <c r="L15" i="14"/>
  <c r="M15" i="14" s="1"/>
  <c r="L14" i="14"/>
  <c r="L13" i="14"/>
  <c r="L12" i="14"/>
  <c r="L11" i="14"/>
  <c r="M11" i="14" s="1"/>
  <c r="G12" i="14"/>
  <c r="G13" i="14"/>
  <c r="G14" i="14"/>
  <c r="G15" i="14"/>
  <c r="G16" i="14"/>
  <c r="G17" i="14"/>
  <c r="G18" i="14"/>
  <c r="H18" i="14" s="1"/>
  <c r="G20" i="14"/>
  <c r="H20" i="14" s="1"/>
  <c r="G21" i="14"/>
  <c r="H21" i="14" s="1"/>
  <c r="E11" i="14"/>
  <c r="F11" i="14"/>
  <c r="G11" i="14"/>
  <c r="G20" i="12"/>
  <c r="H20" i="12"/>
  <c r="G21" i="12"/>
  <c r="H21" i="12"/>
  <c r="G22" i="12"/>
  <c r="H22" i="12" s="1"/>
  <c r="G23" i="12"/>
  <c r="H23" i="12" s="1"/>
  <c r="G24" i="12"/>
  <c r="H24" i="12" s="1"/>
  <c r="G27" i="12"/>
  <c r="H27" i="12"/>
  <c r="G28" i="12"/>
  <c r="H28" i="12"/>
  <c r="G29" i="12"/>
  <c r="H29" i="12"/>
  <c r="G30" i="12"/>
  <c r="H30" i="12" s="1"/>
  <c r="G31" i="12"/>
  <c r="H31" i="12" s="1"/>
  <c r="G32" i="12"/>
  <c r="H32" i="12" s="1"/>
  <c r="G33" i="12"/>
  <c r="H33" i="12"/>
  <c r="G35" i="12"/>
  <c r="H35" i="12" s="1"/>
  <c r="G38" i="12"/>
  <c r="H38" i="12"/>
  <c r="G39" i="12"/>
  <c r="H39" i="12" s="1"/>
  <c r="G40" i="12"/>
  <c r="H40" i="12" s="1"/>
  <c r="G41" i="12"/>
  <c r="H41" i="12"/>
  <c r="G42" i="12"/>
  <c r="H42" i="12" s="1"/>
  <c r="G43" i="12"/>
  <c r="H43" i="12"/>
  <c r="G44" i="12"/>
  <c r="H44" i="12"/>
  <c r="G45" i="12"/>
  <c r="H45" i="12" s="1"/>
  <c r="G46" i="12"/>
  <c r="H46" i="12" s="1"/>
  <c r="G47" i="12"/>
  <c r="H47" i="12"/>
  <c r="G49" i="12"/>
  <c r="G54" i="12" s="1"/>
  <c r="G52" i="12"/>
  <c r="H52" i="12"/>
  <c r="G53" i="12"/>
  <c r="H53" i="12"/>
  <c r="M27" i="12"/>
  <c r="M29" i="12"/>
  <c r="M38" i="12"/>
  <c r="M44" i="12"/>
  <c r="M45" i="12"/>
  <c r="L20" i="12"/>
  <c r="M20" i="12" s="1"/>
  <c r="L21" i="12"/>
  <c r="M21" i="12" s="1"/>
  <c r="L22" i="12"/>
  <c r="M22" i="12" s="1"/>
  <c r="L23" i="12"/>
  <c r="M23" i="12" s="1"/>
  <c r="L24" i="12"/>
  <c r="M24" i="12" s="1"/>
  <c r="L27" i="12"/>
  <c r="L28" i="12"/>
  <c r="M28" i="12" s="1"/>
  <c r="L29" i="12"/>
  <c r="L30" i="12"/>
  <c r="M30" i="12" s="1"/>
  <c r="L31" i="12"/>
  <c r="M31" i="12" s="1"/>
  <c r="L32" i="12"/>
  <c r="M32" i="12" s="1"/>
  <c r="L33" i="12"/>
  <c r="M33" i="12" s="1"/>
  <c r="L35" i="12"/>
  <c r="M35" i="12" s="1"/>
  <c r="L38" i="12"/>
  <c r="L39" i="12"/>
  <c r="M39" i="12" s="1"/>
  <c r="L40" i="12"/>
  <c r="M40" i="12" s="1"/>
  <c r="L41" i="12"/>
  <c r="M41" i="12" s="1"/>
  <c r="L42" i="12"/>
  <c r="M42" i="12" s="1"/>
  <c r="L43" i="12"/>
  <c r="M43" i="12" s="1"/>
  <c r="L44" i="12"/>
  <c r="L45" i="12"/>
  <c r="L46" i="12"/>
  <c r="M46" i="12" s="1"/>
  <c r="L47" i="12"/>
  <c r="M47" i="12" s="1"/>
  <c r="L49" i="12"/>
  <c r="M49" i="12" s="1"/>
  <c r="M54" i="12" s="1"/>
  <c r="L52" i="12"/>
  <c r="M52" i="12" s="1"/>
  <c r="L53" i="12"/>
  <c r="M53" i="12" s="1"/>
  <c r="M12" i="12"/>
  <c r="L12" i="12"/>
  <c r="L13" i="12"/>
  <c r="M13" i="12" s="1"/>
  <c r="L14" i="12"/>
  <c r="M14" i="12" s="1"/>
  <c r="L15" i="12"/>
  <c r="M15" i="12" s="1"/>
  <c r="L16" i="12"/>
  <c r="M16" i="12" s="1"/>
  <c r="L17" i="12"/>
  <c r="M17" i="12" s="1"/>
  <c r="L11" i="12"/>
  <c r="M11" i="12" s="1"/>
  <c r="H11" i="12"/>
  <c r="G12" i="12"/>
  <c r="H12" i="12" s="1"/>
  <c r="G13" i="12"/>
  <c r="H13" i="12" s="1"/>
  <c r="G14" i="12"/>
  <c r="H14" i="12" s="1"/>
  <c r="G15" i="12"/>
  <c r="H15" i="12" s="1"/>
  <c r="G16" i="12"/>
  <c r="H16" i="12" s="1"/>
  <c r="G17" i="12"/>
  <c r="H17" i="12" s="1"/>
  <c r="G11" i="12"/>
  <c r="H11" i="22"/>
  <c r="H12" i="22"/>
  <c r="H14" i="22"/>
  <c r="H15" i="22"/>
  <c r="H16" i="22"/>
  <c r="H17" i="22"/>
  <c r="H19" i="22"/>
  <c r="H21" i="22"/>
  <c r="H22" i="22"/>
  <c r="H24" i="22"/>
  <c r="G11" i="22"/>
  <c r="G12" i="22"/>
  <c r="G13" i="22"/>
  <c r="G14" i="22"/>
  <c r="G15" i="22"/>
  <c r="G16" i="22"/>
  <c r="G17" i="22"/>
  <c r="G18" i="22"/>
  <c r="G19" i="22"/>
  <c r="G20" i="22"/>
  <c r="G21" i="22"/>
  <c r="G22" i="22"/>
  <c r="G23" i="22"/>
  <c r="G24" i="22"/>
  <c r="G25" i="22"/>
  <c r="H25" i="22" s="1"/>
  <c r="H10" i="22"/>
  <c r="G10" i="22"/>
  <c r="AG28" i="4"/>
  <c r="AH28" i="4"/>
  <c r="AI28" i="4"/>
  <c r="AJ28" i="4"/>
  <c r="AK28" i="4"/>
  <c r="AL28" i="4"/>
  <c r="AN28" i="4"/>
  <c r="AO28" i="4"/>
  <c r="AP28" i="4"/>
  <c r="AQ28" i="4"/>
  <c r="AR28" i="4"/>
  <c r="C31" i="7" s="1"/>
  <c r="AS28" i="4"/>
  <c r="AT28" i="4"/>
  <c r="AU28" i="4"/>
  <c r="AV28" i="4"/>
  <c r="AW28" i="4"/>
  <c r="AX28" i="4"/>
  <c r="E23" i="22"/>
  <c r="F23" i="22"/>
  <c r="E20" i="22"/>
  <c r="F20" i="22"/>
  <c r="E18" i="22"/>
  <c r="F18" i="22"/>
  <c r="E13" i="22"/>
  <c r="F13" i="22"/>
  <c r="D13" i="22"/>
  <c r="H13" i="22" s="1"/>
  <c r="H3" i="22"/>
  <c r="G19" i="14" l="1"/>
  <c r="G22" i="14"/>
  <c r="E31" i="14"/>
  <c r="F31" i="14"/>
  <c r="F39" i="14"/>
  <c r="G31" i="14"/>
  <c r="E39" i="14"/>
  <c r="G39" i="14" s="1"/>
  <c r="L54" i="12"/>
  <c r="D11" i="14"/>
  <c r="D18" i="22"/>
  <c r="I14" i="11"/>
  <c r="F14" i="11"/>
  <c r="K3" i="7"/>
  <c r="Q3" i="5"/>
  <c r="M3" i="8"/>
  <c r="E3" i="18"/>
  <c r="H3" i="16"/>
  <c r="M3" i="14"/>
  <c r="M3" i="12"/>
  <c r="I3" i="11"/>
  <c r="H18" i="22" l="1"/>
  <c r="D20" i="22"/>
  <c r="H11" i="14"/>
  <c r="D19" i="14"/>
  <c r="E27" i="16"/>
  <c r="D27" i="16"/>
  <c r="F23" i="16"/>
  <c r="F24" i="16"/>
  <c r="F25" i="16"/>
  <c r="F26" i="16"/>
  <c r="F22" i="16"/>
  <c r="H13" i="16"/>
  <c r="H14" i="16"/>
  <c r="H11" i="16"/>
  <c r="H10" i="16"/>
  <c r="E12" i="16"/>
  <c r="E15" i="16" s="1"/>
  <c r="F12" i="16"/>
  <c r="F15" i="16" s="1"/>
  <c r="G12" i="16"/>
  <c r="G15" i="16" s="1"/>
  <c r="D12" i="16"/>
  <c r="D15" i="16" s="1"/>
  <c r="E33" i="11"/>
  <c r="F67" i="11"/>
  <c r="I67" i="11"/>
  <c r="I63" i="11"/>
  <c r="F63" i="11"/>
  <c r="I62" i="11"/>
  <c r="F62" i="11"/>
  <c r="I58" i="11"/>
  <c r="F58" i="11"/>
  <c r="I57" i="11"/>
  <c r="F57" i="11"/>
  <c r="I54" i="11"/>
  <c r="F54" i="11"/>
  <c r="D48" i="11"/>
  <c r="I26" i="11"/>
  <c r="G33" i="11"/>
  <c r="H33" i="11"/>
  <c r="D33" i="11"/>
  <c r="D25" i="11"/>
  <c r="D43" i="11" s="1"/>
  <c r="F24" i="11"/>
  <c r="G25" i="11"/>
  <c r="H25" i="11"/>
  <c r="E25" i="11"/>
  <c r="I20" i="11"/>
  <c r="I21" i="11"/>
  <c r="I22" i="11"/>
  <c r="I23" i="11"/>
  <c r="I24" i="11"/>
  <c r="I27" i="11"/>
  <c r="I28" i="11"/>
  <c r="I29" i="11"/>
  <c r="I30" i="11"/>
  <c r="I31" i="11"/>
  <c r="F29" i="11"/>
  <c r="F30" i="11"/>
  <c r="F31" i="11"/>
  <c r="F32" i="11"/>
  <c r="F28" i="11"/>
  <c r="F20" i="11"/>
  <c r="F21" i="11"/>
  <c r="F22" i="11"/>
  <c r="F23" i="11"/>
  <c r="F26" i="11"/>
  <c r="F27" i="11"/>
  <c r="H48" i="11"/>
  <c r="G48" i="11"/>
  <c r="E48" i="11"/>
  <c r="I47" i="11"/>
  <c r="F47" i="11"/>
  <c r="I46" i="11"/>
  <c r="F46" i="11"/>
  <c r="I40" i="11"/>
  <c r="F40" i="11"/>
  <c r="I39" i="11"/>
  <c r="F39" i="11"/>
  <c r="I38" i="11"/>
  <c r="F38" i="11"/>
  <c r="I37" i="11"/>
  <c r="F37" i="11"/>
  <c r="I36" i="11"/>
  <c r="F36" i="11"/>
  <c r="I32" i="11"/>
  <c r="I19" i="11"/>
  <c r="F19" i="11"/>
  <c r="I13" i="11"/>
  <c r="I12" i="11"/>
  <c r="I11" i="11"/>
  <c r="I10" i="11"/>
  <c r="F10" i="11"/>
  <c r="F11" i="11"/>
  <c r="F12" i="11"/>
  <c r="F13" i="11"/>
  <c r="H12" i="16" l="1"/>
  <c r="H15" i="16"/>
  <c r="D22" i="14"/>
  <c r="D31" i="14" s="1"/>
  <c r="H19" i="14"/>
  <c r="D23" i="22"/>
  <c r="H23" i="22" s="1"/>
  <c r="H20" i="22"/>
  <c r="G43" i="11"/>
  <c r="F27" i="16"/>
  <c r="E43" i="11"/>
  <c r="F33" i="11"/>
  <c r="H43" i="11"/>
  <c r="I33" i="11"/>
  <c r="I25" i="11"/>
  <c r="F25" i="11"/>
  <c r="I48" i="11"/>
  <c r="F48" i="11"/>
  <c r="H27" i="7"/>
  <c r="N27" i="5"/>
  <c r="F27" i="5"/>
  <c r="D39" i="14" l="1"/>
  <c r="H39" i="14" s="1"/>
  <c r="H31" i="14"/>
  <c r="F43" i="11"/>
  <c r="I43" i="11"/>
  <c r="O15" i="5"/>
  <c r="O16" i="5"/>
  <c r="O17" i="5"/>
  <c r="O18" i="5"/>
  <c r="O19" i="5"/>
  <c r="O20" i="5"/>
  <c r="O21" i="5"/>
  <c r="O22" i="5"/>
  <c r="O23" i="5"/>
  <c r="O24" i="5"/>
  <c r="H22" i="14" l="1"/>
  <c r="G27" i="5"/>
  <c r="Z28" i="4" l="1"/>
  <c r="AC28" i="4"/>
  <c r="C14" i="7"/>
  <c r="C15" i="7"/>
  <c r="C16" i="7"/>
  <c r="C17" i="7"/>
  <c r="C18" i="7"/>
  <c r="C19" i="7"/>
  <c r="C20" i="7"/>
  <c r="C21" i="7"/>
  <c r="C22" i="7"/>
  <c r="C23" i="7"/>
  <c r="C24" i="7"/>
  <c r="C13" i="7"/>
  <c r="B13" i="5"/>
  <c r="C13" i="5"/>
  <c r="B14" i="5"/>
  <c r="C14" i="5"/>
  <c r="B15" i="5"/>
  <c r="C15" i="5"/>
  <c r="B16" i="5"/>
  <c r="C16" i="5"/>
  <c r="B17" i="5"/>
  <c r="C17" i="5"/>
  <c r="B18" i="5"/>
  <c r="C18" i="5"/>
  <c r="B19" i="5"/>
  <c r="C19" i="5"/>
  <c r="B20" i="5"/>
  <c r="C20" i="5"/>
  <c r="B21" i="5"/>
  <c r="C21" i="5"/>
  <c r="B22" i="5"/>
  <c r="C22" i="5"/>
  <c r="B23" i="5"/>
  <c r="C23" i="5"/>
  <c r="B24" i="5"/>
  <c r="C24" i="5"/>
  <c r="A14" i="5"/>
  <c r="A15" i="5"/>
  <c r="A16" i="5"/>
  <c r="A17" i="5"/>
  <c r="A18" i="5"/>
  <c r="A19" i="5"/>
  <c r="A20" i="5"/>
  <c r="A21" i="5"/>
  <c r="A22" i="5"/>
  <c r="A23" i="5"/>
  <c r="A24" i="5"/>
  <c r="A13" i="5"/>
  <c r="B24" i="7"/>
  <c r="A24" i="7"/>
  <c r="B23" i="7"/>
  <c r="A23" i="7"/>
  <c r="B22" i="7"/>
  <c r="A22" i="7"/>
  <c r="B21" i="7"/>
  <c r="A21" i="7"/>
  <c r="B20" i="7"/>
  <c r="A20" i="7"/>
  <c r="B19" i="7"/>
  <c r="A19" i="7"/>
  <c r="B18" i="7"/>
  <c r="A18" i="7"/>
  <c r="B17" i="7"/>
  <c r="A17" i="7"/>
  <c r="B16" i="7"/>
  <c r="A16" i="7"/>
  <c r="B15" i="7"/>
  <c r="A15" i="7"/>
  <c r="B14" i="7"/>
  <c r="A14" i="7"/>
  <c r="B13" i="7"/>
  <c r="A13" i="7"/>
  <c r="A15" i="8"/>
  <c r="A16" i="8"/>
  <c r="A17" i="8"/>
  <c r="A18" i="8"/>
  <c r="B15" i="8"/>
  <c r="B16" i="8"/>
  <c r="B17" i="8"/>
  <c r="B13" i="8"/>
  <c r="B14" i="8"/>
  <c r="B18" i="8"/>
  <c r="B19" i="8"/>
  <c r="B20" i="8"/>
  <c r="B21" i="8"/>
  <c r="B22" i="8"/>
  <c r="B23" i="8"/>
  <c r="B24" i="8"/>
  <c r="A13" i="8"/>
  <c r="A14" i="8"/>
  <c r="A19" i="8"/>
  <c r="A20" i="8"/>
  <c r="A21" i="8"/>
  <c r="A22" i="8"/>
  <c r="A23" i="8"/>
  <c r="A24" i="8"/>
  <c r="C14" i="8" l="1"/>
  <c r="D14" i="8"/>
  <c r="C15" i="8"/>
  <c r="D15" i="8"/>
  <c r="C16" i="8"/>
  <c r="D16" i="8"/>
  <c r="C17" i="8"/>
  <c r="D17" i="8"/>
  <c r="C18" i="8"/>
  <c r="D18" i="8"/>
  <c r="C19" i="8"/>
  <c r="D19" i="8"/>
  <c r="C20" i="8"/>
  <c r="D20" i="8"/>
  <c r="C21" i="8"/>
  <c r="D21" i="8"/>
  <c r="C22" i="8"/>
  <c r="D22" i="8"/>
  <c r="C23" i="8"/>
  <c r="D23" i="8"/>
  <c r="C24" i="8"/>
  <c r="D24" i="8"/>
  <c r="C13" i="8"/>
  <c r="L27" i="8" l="1"/>
  <c r="L28" i="8"/>
  <c r="K17" i="5" l="1"/>
  <c r="K15" i="5"/>
  <c r="K16" i="5"/>
  <c r="K18" i="5"/>
  <c r="K19" i="5"/>
  <c r="K20" i="5"/>
  <c r="K21" i="5"/>
  <c r="K22" i="5"/>
  <c r="K23" i="5"/>
  <c r="K24" i="5"/>
  <c r="K35" i="7" l="1"/>
  <c r="G28" i="8" l="1"/>
  <c r="G27" i="8"/>
  <c r="I27" i="7"/>
  <c r="I28" i="7"/>
  <c r="K14" i="5" l="1"/>
  <c r="H14" i="5"/>
  <c r="H15" i="5"/>
  <c r="L15" i="5" s="1"/>
  <c r="H16" i="5"/>
  <c r="L16" i="5" s="1"/>
  <c r="H17" i="5"/>
  <c r="L17" i="5" s="1"/>
  <c r="H18" i="5"/>
  <c r="L18" i="5" s="1"/>
  <c r="H19" i="5"/>
  <c r="L19" i="5" s="1"/>
  <c r="H20" i="5"/>
  <c r="L20" i="5" s="1"/>
  <c r="H21" i="5"/>
  <c r="L21" i="5" s="1"/>
  <c r="H22" i="5"/>
  <c r="L22" i="5" s="1"/>
  <c r="H23" i="5"/>
  <c r="L23" i="5" s="1"/>
  <c r="H24" i="5"/>
  <c r="L24" i="5" s="1"/>
  <c r="M27" i="5"/>
  <c r="M28" i="5"/>
  <c r="H35" i="5"/>
  <c r="F28" i="5"/>
  <c r="I27" i="5"/>
  <c r="J27" i="5"/>
  <c r="I28" i="5"/>
  <c r="J28" i="5"/>
  <c r="K14" i="4"/>
  <c r="K35" i="5" l="1"/>
  <c r="H28" i="5"/>
  <c r="H27" i="5"/>
  <c r="L14" i="5"/>
  <c r="K27" i="5"/>
  <c r="K28" i="5"/>
  <c r="L27" i="5" l="1"/>
  <c r="L28" i="5"/>
  <c r="H28" i="7" l="1"/>
  <c r="K28" i="8"/>
  <c r="K27" i="8"/>
  <c r="O28" i="4"/>
  <c r="N28" i="4"/>
  <c r="M28" i="4"/>
  <c r="L28" i="4"/>
  <c r="P25" i="4"/>
  <c r="P24" i="4"/>
  <c r="P23" i="4"/>
  <c r="P22" i="4"/>
  <c r="P21" i="4"/>
  <c r="P20" i="4"/>
  <c r="P19" i="4"/>
  <c r="P18" i="4"/>
  <c r="P17" i="4"/>
  <c r="P16" i="4"/>
  <c r="P15" i="4"/>
  <c r="P14" i="4"/>
  <c r="P28" i="4" l="1"/>
  <c r="H28" i="8" l="1"/>
  <c r="I28" i="8"/>
  <c r="J28" i="8"/>
  <c r="M28" i="8"/>
  <c r="I27" i="8"/>
  <c r="J27" i="8"/>
  <c r="M27" i="8"/>
  <c r="H27" i="8"/>
  <c r="F28" i="8"/>
  <c r="F27" i="8"/>
  <c r="T28" i="4"/>
  <c r="S28" i="4"/>
  <c r="R28" i="4"/>
  <c r="Q28" i="4"/>
  <c r="U25" i="4"/>
  <c r="U24" i="4"/>
  <c r="U23" i="4"/>
  <c r="U22" i="4"/>
  <c r="U21" i="4"/>
  <c r="U20" i="4"/>
  <c r="U19" i="4"/>
  <c r="U18" i="4"/>
  <c r="U17" i="4"/>
  <c r="U16" i="4"/>
  <c r="U15" i="4"/>
  <c r="U14" i="4"/>
  <c r="G28" i="7"/>
  <c r="F28" i="7"/>
  <c r="E28" i="7"/>
  <c r="G27" i="7"/>
  <c r="F27" i="7"/>
  <c r="F35" i="7" s="1"/>
  <c r="E27" i="7"/>
  <c r="N28" i="5"/>
  <c r="K15" i="4"/>
  <c r="K16" i="4"/>
  <c r="K17" i="4"/>
  <c r="K18" i="4"/>
  <c r="K19" i="4"/>
  <c r="K20" i="4"/>
  <c r="K21" i="4"/>
  <c r="K22" i="4"/>
  <c r="K23" i="4"/>
  <c r="K24" i="4"/>
  <c r="K25" i="4"/>
  <c r="O28" i="5" l="1"/>
  <c r="O27" i="5"/>
  <c r="U28" i="4"/>
  <c r="C32" i="7" s="1"/>
  <c r="C33" i="7" s="1"/>
  <c r="E35" i="7" s="1"/>
  <c r="K28" i="4"/>
  <c r="I28" i="4"/>
  <c r="L35" i="5"/>
  <c r="P28" i="5"/>
  <c r="E28" i="5"/>
  <c r="W28" i="4"/>
  <c r="X28" i="4"/>
  <c r="Y28" i="4"/>
  <c r="C31" i="5"/>
  <c r="H35" i="7"/>
  <c r="G28" i="4"/>
  <c r="H28" i="4"/>
  <c r="J28" i="4"/>
  <c r="P27" i="5"/>
  <c r="E27" i="5"/>
  <c r="E35" i="5" s="1"/>
  <c r="C31" i="8" l="1"/>
  <c r="C32" i="8" s="1"/>
  <c r="F36" i="8" s="1"/>
  <c r="C33" i="8"/>
  <c r="C34" i="8" s="1"/>
  <c r="G36" i="8" s="1"/>
  <c r="C32" i="5"/>
  <c r="C33" i="5" s="1"/>
  <c r="O35" i="5" s="1"/>
  <c r="G35" i="7"/>
  <c r="P35" i="5"/>
  <c r="K36" i="8" l="1"/>
  <c r="H36" i="8"/>
  <c r="J36" i="8"/>
  <c r="I36" i="8"/>
  <c r="AM28" i="4" l="1"/>
  <c r="E51" i="11"/>
  <c r="E59" i="11" s="1"/>
  <c r="E64" i="11" s="1"/>
  <c r="D64" i="11"/>
  <c r="D59" i="11"/>
  <c r="D51" i="11"/>
  <c r="D15" i="11"/>
  <c r="F64" i="11"/>
  <c r="F59" i="11"/>
  <c r="F51" i="11"/>
  <c r="F15" i="11"/>
  <c r="H64" i="11"/>
  <c r="H59" i="11"/>
  <c r="H51" i="11"/>
  <c r="H15" i="11"/>
  <c r="I15" i="11"/>
  <c r="I51" i="11"/>
  <c r="I59" i="11"/>
  <c r="I64" i="11"/>
  <c r="G64" i="11"/>
  <c r="G59" i="11"/>
  <c r="G51" i="11"/>
  <c r="G15" i="11"/>
</calcChain>
</file>

<file path=xl/sharedStrings.xml><?xml version="1.0" encoding="utf-8"?>
<sst xmlns="http://schemas.openxmlformats.org/spreadsheetml/2006/main" count="858" uniqueCount="499">
  <si>
    <t>New appointee regulatory reporting tables</t>
  </si>
  <si>
    <t>Introduction</t>
  </si>
  <si>
    <t>The purpose of this template is to help new appointees to submit their annual submissions in line with their regulatory reporting requirements and the Regulatory Accounting Guidelines.
This is the draft version we have published, informed by consultation and comments from stakeholders. Further details can be found in the guidelines and line definitions for new appointees in the January 2025 Consultation:</t>
  </si>
  <si>
    <t>Company name</t>
  </si>
  <si>
    <t>Please input your company name as part of your submission:</t>
  </si>
  <si>
    <t>Contents</t>
  </si>
  <si>
    <t>Financial reporting tables</t>
  </si>
  <si>
    <t>F1: Analysis of revenue and operating costs</t>
  </si>
  <si>
    <t>F2: Income statement for the 12 months ended 31 March 20XX</t>
  </si>
  <si>
    <t>F3: Statement of financial position</t>
  </si>
  <si>
    <t>F4: Statement of cashflows</t>
  </si>
  <si>
    <t>F5: Net debt analysis (appointed activities)</t>
  </si>
  <si>
    <t>Transactions with associates</t>
  </si>
  <si>
    <t>Performance reporting tables</t>
  </si>
  <si>
    <t>P1: Performance - non-financial information</t>
  </si>
  <si>
    <t>P2: Performance - retail</t>
  </si>
  <si>
    <t>P3: Performance - water</t>
  </si>
  <si>
    <t>P4: Performance - wastewater</t>
  </si>
  <si>
    <t>Pro forma F1</t>
  </si>
  <si>
    <t>Analysis of revenue and operating costs (Regulated Activities)</t>
  </si>
  <si>
    <t>Line description</t>
  </si>
  <si>
    <t>Units</t>
  </si>
  <si>
    <t>Decimal places (DPs)</t>
  </si>
  <si>
    <t>Current year</t>
  </si>
  <si>
    <t>Prior year</t>
  </si>
  <si>
    <t>Line reference</t>
  </si>
  <si>
    <t>Water</t>
  </si>
  <si>
    <t>Wastewater</t>
  </si>
  <si>
    <t>Total</t>
  </si>
  <si>
    <t>Revenue</t>
  </si>
  <si>
    <t>Unmeasured - household</t>
  </si>
  <si>
    <t>£m</t>
  </si>
  <si>
    <t>F1.1</t>
  </si>
  <si>
    <t>Unmeasured - non-household</t>
  </si>
  <si>
    <t>F1.2</t>
  </si>
  <si>
    <t>Measured - household</t>
  </si>
  <si>
    <t>F1.3</t>
  </si>
  <si>
    <t>Measured - non-household</t>
  </si>
  <si>
    <t>F1.4</t>
  </si>
  <si>
    <t xml:space="preserve">Other </t>
  </si>
  <si>
    <t>F1.5</t>
  </si>
  <si>
    <t>Total revenue</t>
  </si>
  <si>
    <t>F1.6</t>
  </si>
  <si>
    <t>Retail operating costs</t>
  </si>
  <si>
    <t>Customer services - household</t>
  </si>
  <si>
    <t>F1.7</t>
  </si>
  <si>
    <t>Debt management - household</t>
  </si>
  <si>
    <t>F1.8</t>
  </si>
  <si>
    <t>Doubtful debts - household</t>
  </si>
  <si>
    <t>F1.9</t>
  </si>
  <si>
    <t>Meter reading - household</t>
  </si>
  <si>
    <t>F1.10</t>
  </si>
  <si>
    <t>Other operating costs - household</t>
  </si>
  <si>
    <t>F1.11</t>
  </si>
  <si>
    <t>Local authority and cumulo rates - household</t>
  </si>
  <si>
    <t>F1.12</t>
  </si>
  <si>
    <t>Total household operating costs</t>
  </si>
  <si>
    <t>F1.13</t>
  </si>
  <si>
    <t>Customer services - non-household</t>
  </si>
  <si>
    <t>F1.14</t>
  </si>
  <si>
    <t>Debt management - non-household</t>
  </si>
  <si>
    <t>F1.15</t>
  </si>
  <si>
    <t>Doubtful debts - non-household</t>
  </si>
  <si>
    <t>F1.16</t>
  </si>
  <si>
    <t>Meter reading - non-household</t>
  </si>
  <si>
    <t>F1.17</t>
  </si>
  <si>
    <t>Services to developers - non-household</t>
  </si>
  <si>
    <t>F1.18</t>
  </si>
  <si>
    <t>Other operating costs - non-household</t>
  </si>
  <si>
    <t>F1.19</t>
  </si>
  <si>
    <t>Local authority and cumulo rates - non-household</t>
  </si>
  <si>
    <t>F1.20</t>
  </si>
  <si>
    <t>Total non-household operating costs</t>
  </si>
  <si>
    <t>F1.21</t>
  </si>
  <si>
    <t>Wholesale operating costs</t>
  </si>
  <si>
    <t>Power</t>
  </si>
  <si>
    <t>F1.22</t>
  </si>
  <si>
    <t>Service charges/ discharge consents</t>
  </si>
  <si>
    <t>F1.23</t>
  </si>
  <si>
    <t>Bulk Supply/Bulk discharge</t>
  </si>
  <si>
    <t>F1.24</t>
  </si>
  <si>
    <t>Other operating costs - wholesale</t>
  </si>
  <si>
    <t>F1.25</t>
  </si>
  <si>
    <t>Local authority rates</t>
  </si>
  <si>
    <t>F1.26</t>
  </si>
  <si>
    <t>Total operating costs</t>
  </si>
  <si>
    <t>Total operating costs - retail and wholesale</t>
  </si>
  <si>
    <t>F1.27</t>
  </si>
  <si>
    <t>Depreciation</t>
  </si>
  <si>
    <t>Depreciation - retail</t>
  </si>
  <si>
    <t>F1.28</t>
  </si>
  <si>
    <t>Depreciation - wholesale</t>
  </si>
  <si>
    <t>F1.29</t>
  </si>
  <si>
    <t>Total depreciation</t>
  </si>
  <si>
    <t>F1.30</t>
  </si>
  <si>
    <t>Operating profit</t>
  </si>
  <si>
    <t>Total operating profit</t>
  </si>
  <si>
    <t>F1.31</t>
  </si>
  <si>
    <t>Other income</t>
  </si>
  <si>
    <t>F1.32</t>
  </si>
  <si>
    <t>Interest</t>
  </si>
  <si>
    <t>Interest income</t>
  </si>
  <si>
    <t>F1.33</t>
  </si>
  <si>
    <t>Interest expense</t>
  </si>
  <si>
    <t>F1.34</t>
  </si>
  <si>
    <t>Profit before tax</t>
  </si>
  <si>
    <t>F1.35</t>
  </si>
  <si>
    <t>Tax</t>
  </si>
  <si>
    <t>UK Corporation tax</t>
  </si>
  <si>
    <t>F1.36</t>
  </si>
  <si>
    <t>Deferred tax</t>
  </si>
  <si>
    <t>F1.37</t>
  </si>
  <si>
    <t>Profit for the year</t>
  </si>
  <si>
    <t>F1.38</t>
  </si>
  <si>
    <t>Dividends</t>
  </si>
  <si>
    <t>F1.39</t>
  </si>
  <si>
    <t>Pro forma F2</t>
  </si>
  <si>
    <t>Statutory</t>
  </si>
  <si>
    <t>Adjustments</t>
  </si>
  <si>
    <t>Total appointed activities</t>
  </si>
  <si>
    <t>Differences between statutory and RAG definitions</t>
  </si>
  <si>
    <t>Non-appointed</t>
  </si>
  <si>
    <t>Total adjustments</t>
  </si>
  <si>
    <t>F2.1</t>
  </si>
  <si>
    <t>Operating costs</t>
  </si>
  <si>
    <t>F2.2</t>
  </si>
  <si>
    <t>Other operating income</t>
  </si>
  <si>
    <t>F2.3</t>
  </si>
  <si>
    <t>F2.4</t>
  </si>
  <si>
    <t>F2.5</t>
  </si>
  <si>
    <t>F2.6</t>
  </si>
  <si>
    <t>F2.7</t>
  </si>
  <si>
    <t>Other interest expense</t>
  </si>
  <si>
    <t>F2.8</t>
  </si>
  <si>
    <t>Profit before tax and fair value</t>
  </si>
  <si>
    <t>F2.9</t>
  </si>
  <si>
    <t>Fair value gains/(losses) on financial instruments</t>
  </si>
  <si>
    <t>F2.10</t>
  </si>
  <si>
    <t>F2.11</t>
  </si>
  <si>
    <t>F2.12</t>
  </si>
  <si>
    <t>F2.13</t>
  </si>
  <si>
    <t>F2.14</t>
  </si>
  <si>
    <t>F2.15</t>
  </si>
  <si>
    <t xml:space="preserve">Retained earnings &amp; other reserves </t>
  </si>
  <si>
    <t>F2.16</t>
  </si>
  <si>
    <t>Pro forma F3</t>
  </si>
  <si>
    <t>Statement of financial position</t>
  </si>
  <si>
    <t>Non-current assets</t>
  </si>
  <si>
    <t>Fixed assets</t>
  </si>
  <si>
    <t>F3.1</t>
  </si>
  <si>
    <t>Intangible assets</t>
  </si>
  <si>
    <t>F3.2</t>
  </si>
  <si>
    <t>Investments - loans to group companies</t>
  </si>
  <si>
    <t>F3.3</t>
  </si>
  <si>
    <t>Investments - other</t>
  </si>
  <si>
    <t>F3.4</t>
  </si>
  <si>
    <t>Financial instruments</t>
  </si>
  <si>
    <t>F3.5</t>
  </si>
  <si>
    <t>Retirement benefit assets</t>
  </si>
  <si>
    <t>F3.6</t>
  </si>
  <si>
    <t>Total non-current assets</t>
  </si>
  <si>
    <t>F3.7</t>
  </si>
  <si>
    <t>Current assets</t>
  </si>
  <si>
    <t>Inventories</t>
  </si>
  <si>
    <t>F3.8</t>
  </si>
  <si>
    <t>Trade &amp; other receivables</t>
  </si>
  <si>
    <t>F3.9</t>
  </si>
  <si>
    <t>F3.10</t>
  </si>
  <si>
    <t>Cash &amp; cash equivalents</t>
  </si>
  <si>
    <t>F3.11</t>
  </si>
  <si>
    <t>Total current assets</t>
  </si>
  <si>
    <t>F3.12</t>
  </si>
  <si>
    <t>Current liabilities</t>
  </si>
  <si>
    <t>Trade &amp; other payables</t>
  </si>
  <si>
    <t>F3.13</t>
  </si>
  <si>
    <t>Capex creditor</t>
  </si>
  <si>
    <t>F3.14</t>
  </si>
  <si>
    <t>Borrowings</t>
  </si>
  <si>
    <t>F3.15</t>
  </si>
  <si>
    <t>F3.16</t>
  </si>
  <si>
    <t>Current tax liabilities</t>
  </si>
  <si>
    <t>F3.17</t>
  </si>
  <si>
    <t>Provisions</t>
  </si>
  <si>
    <t>F3.18</t>
  </si>
  <si>
    <t>Total current liabilities</t>
  </si>
  <si>
    <t>F3.19</t>
  </si>
  <si>
    <t>Net Current assets/(liabilities)</t>
  </si>
  <si>
    <t>F3.20</t>
  </si>
  <si>
    <t>Non-current liabilities</t>
  </si>
  <si>
    <t>F3.21</t>
  </si>
  <si>
    <t>F3.22</t>
  </si>
  <si>
    <t>F3.23</t>
  </si>
  <si>
    <t>Retirement benefit obligations</t>
  </si>
  <si>
    <t>F3.24</t>
  </si>
  <si>
    <t>F3.25</t>
  </si>
  <si>
    <t>Deferred income – grants &amp; contributions</t>
  </si>
  <si>
    <t>F3.26</t>
  </si>
  <si>
    <t>Deferred income – adopted assets</t>
  </si>
  <si>
    <t>F3.27</t>
  </si>
  <si>
    <t>Preference share capital</t>
  </si>
  <si>
    <t>F3.28</t>
  </si>
  <si>
    <t>F3.29</t>
  </si>
  <si>
    <t>Total non-current liabilities</t>
  </si>
  <si>
    <t>F3.30</t>
  </si>
  <si>
    <t>Net assets</t>
  </si>
  <si>
    <t>F3.31</t>
  </si>
  <si>
    <t>Equity</t>
  </si>
  <si>
    <t>Called up share capital</t>
  </si>
  <si>
    <t>F3.32</t>
  </si>
  <si>
    <t>Retained earnings &amp; other reserves</t>
  </si>
  <si>
    <t>F3.33</t>
  </si>
  <si>
    <t>Total Equity</t>
  </si>
  <si>
    <t>F3.34</t>
  </si>
  <si>
    <t>Pro forma F4</t>
  </si>
  <si>
    <t>Statement of cashflows</t>
  </si>
  <si>
    <t>Operating activities</t>
  </si>
  <si>
    <t>F4.1</t>
  </si>
  <si>
    <t>F4.2</t>
  </si>
  <si>
    <t>F4.3</t>
  </si>
  <si>
    <t>Amortisation – Grants and contributions</t>
  </si>
  <si>
    <t>F4.4</t>
  </si>
  <si>
    <t>Changes in working capital</t>
  </si>
  <si>
    <t>F4.5</t>
  </si>
  <si>
    <t>Pension contributions</t>
  </si>
  <si>
    <t>F4.6</t>
  </si>
  <si>
    <t>Movement in provisions</t>
  </si>
  <si>
    <t>F4.7</t>
  </si>
  <si>
    <t>Profit on sale of fixed assets</t>
  </si>
  <si>
    <t>F4.8</t>
  </si>
  <si>
    <t>Cash generated from operations</t>
  </si>
  <si>
    <t>F4.9</t>
  </si>
  <si>
    <t>Net interest paid</t>
  </si>
  <si>
    <t>F4.10</t>
  </si>
  <si>
    <t>Tax paid</t>
  </si>
  <si>
    <t>F4.11</t>
  </si>
  <si>
    <t>Net cash generated from operating activities</t>
  </si>
  <si>
    <t>F4.12</t>
  </si>
  <si>
    <t>Investing activities</t>
  </si>
  <si>
    <t>Capital expenditure</t>
  </si>
  <si>
    <t>F4.13</t>
  </si>
  <si>
    <t>Grants and contributions</t>
  </si>
  <si>
    <t>F4.14</t>
  </si>
  <si>
    <t>Disposal of fixed assets</t>
  </si>
  <si>
    <t>F4.15</t>
  </si>
  <si>
    <t>Other</t>
  </si>
  <si>
    <t>F4.16</t>
  </si>
  <si>
    <t>Net cash used in investing activities</t>
  </si>
  <si>
    <t>F4.17</t>
  </si>
  <si>
    <t>Net cash generated before financing activities</t>
  </si>
  <si>
    <t>F4.18</t>
  </si>
  <si>
    <t>Cashflows from financing activities</t>
  </si>
  <si>
    <t>Equity dividends paid</t>
  </si>
  <si>
    <t>F4.19</t>
  </si>
  <si>
    <t>Net loans received</t>
  </si>
  <si>
    <t>F4.20</t>
  </si>
  <si>
    <t>Cash inflow from equity financing</t>
  </si>
  <si>
    <t>F4.21</t>
  </si>
  <si>
    <t>Net cash generated from financing activities</t>
  </si>
  <si>
    <t>F4.22</t>
  </si>
  <si>
    <t>Increase (decrease) in net cash</t>
  </si>
  <si>
    <t>F4.23</t>
  </si>
  <si>
    <t>Pro forma F5</t>
  </si>
  <si>
    <t>Net debt analysis (Regulated activities) at 31 March 20xx</t>
  </si>
  <si>
    <t>Fixed rate</t>
  </si>
  <si>
    <t>Floating rate</t>
  </si>
  <si>
    <t>Index linked</t>
  </si>
  <si>
    <t>RPI</t>
  </si>
  <si>
    <t>CPI/CPIH</t>
  </si>
  <si>
    <t>Interest rate risk profile</t>
  </si>
  <si>
    <t>Borrowings (excluding preference shares)</t>
  </si>
  <si>
    <t>F5.1</t>
  </si>
  <si>
    <t>F5.2</t>
  </si>
  <si>
    <t>Total borrowings</t>
  </si>
  <si>
    <t>F5.3</t>
  </si>
  <si>
    <t>Cash</t>
  </si>
  <si>
    <t>F5.4</t>
  </si>
  <si>
    <t>Short term deposits</t>
  </si>
  <si>
    <t>F5.5</t>
  </si>
  <si>
    <t>Net debt</t>
  </si>
  <si>
    <t>F5.6</t>
  </si>
  <si>
    <t>Total facility available</t>
  </si>
  <si>
    <t>Amount drawn</t>
  </si>
  <si>
    <t>Amount undrawn</t>
  </si>
  <si>
    <t>Interest rate</t>
  </si>
  <si>
    <t>Maturity date</t>
  </si>
  <si>
    <t>%</t>
  </si>
  <si>
    <t>d/m/y</t>
  </si>
  <si>
    <t>Financing available</t>
  </si>
  <si>
    <t>F5.7</t>
  </si>
  <si>
    <t>F5.8</t>
  </si>
  <si>
    <t>F5.9</t>
  </si>
  <si>
    <t>F5.10</t>
  </si>
  <si>
    <t>F5.11</t>
  </si>
  <si>
    <t>F5.12</t>
  </si>
  <si>
    <t>We require all transactions between the appointee and its associated companies must be disclosed and if any single transaction exceeds 0.5% of the turnover of the appointed business (or £10,000 if greater) it should not be aggregated. 
In particular, the following transactions, with related data, must be disclosed if over the materiality limit:
- loans by or to the appointee;
- dividends paid to any associated company; 
- guarantees or other forms of security by the appointee; 
- transfer of any asset or liability by or to the appointee; 
- transfer of any corporation tax group losses by or to the appointee;
- supply of any service by or to the appointee;
- omission by the appointee or any associated company to exercise a right as a result of which the value of the net assets of the appointee is decreased; and
- waiver of any consideration, remuneration or other payment by the appointee.</t>
  </si>
  <si>
    <t>Service</t>
  </si>
  <si>
    <t>Company</t>
  </si>
  <si>
    <t>Turnover of associate (£m)</t>
  </si>
  <si>
    <t>Terms of supply</t>
  </si>
  <si>
    <t>Value</t>
  </si>
  <si>
    <t>Turnover of associate</t>
  </si>
  <si>
    <t>Service provided to the non- appointed business</t>
  </si>
  <si>
    <t>Basis of recharge made by the appointed business</t>
  </si>
  <si>
    <t>Value of the recharge made by the appointed business</t>
  </si>
  <si>
    <t>Pro forma P1</t>
  </si>
  <si>
    <t>Performance - non-financial information</t>
  </si>
  <si>
    <t>Properties</t>
  </si>
  <si>
    <t>Annual site volumes</t>
  </si>
  <si>
    <t>Metering</t>
  </si>
  <si>
    <t>Water assets</t>
  </si>
  <si>
    <t>Wastewater assets</t>
  </si>
  <si>
    <t>Water only</t>
  </si>
  <si>
    <t>Water and wastewater</t>
  </si>
  <si>
    <t>Wastewater only</t>
  </si>
  <si>
    <t>Households</t>
  </si>
  <si>
    <t>Non-households</t>
  </si>
  <si>
    <t>Metering penetration (households only)</t>
  </si>
  <si>
    <t>Metering activity for residential customers</t>
  </si>
  <si>
    <t>Water mains</t>
  </si>
  <si>
    <t>Other water assets</t>
  </si>
  <si>
    <t>Sewers</t>
  </si>
  <si>
    <t>Other wastewater assets</t>
  </si>
  <si>
    <t>Household properties</t>
  </si>
  <si>
    <t>Non-household properties</t>
  </si>
  <si>
    <t>Void household properties</t>
  </si>
  <si>
    <t>Void non-household properties</t>
  </si>
  <si>
    <t>Total properties</t>
  </si>
  <si>
    <t>Metered household properties</t>
  </si>
  <si>
    <t>Unmetered household properties</t>
  </si>
  <si>
    <t xml:space="preserve">Replacement of basic meters with smart meters </t>
  </si>
  <si>
    <t xml:space="preserve">Replacement of AMR meters with AMI meters </t>
  </si>
  <si>
    <t>Total length of mains</t>
  </si>
  <si>
    <t>Total length of  mains (≤320mm)</t>
  </si>
  <si>
    <t>Total length of   mains (&gt;320mm and ≤ 450mm)</t>
  </si>
  <si>
    <t>Total length of  mains (&gt;450mm and ≤610mm)</t>
  </si>
  <si>
    <t>Total length of mains  (&gt; 610mm)</t>
  </si>
  <si>
    <t>Total length of mains laid between 1981 and 2000</t>
  </si>
  <si>
    <t>Total length of mains laid between 2001 and 2020</t>
  </si>
  <si>
    <t>Total length of mains laid during and after 2021</t>
  </si>
  <si>
    <t>Number of service reservoirs</t>
  </si>
  <si>
    <t>Number of water towers</t>
  </si>
  <si>
    <t>Number of potable water pumping stations</t>
  </si>
  <si>
    <t>Total length of sewers</t>
  </si>
  <si>
    <t>Length of foul (only) sewers</t>
  </si>
  <si>
    <t>Length of surface water (only) sewers</t>
  </si>
  <si>
    <t>Length of combined sewers</t>
  </si>
  <si>
    <t>Length of rising mains</t>
  </si>
  <si>
    <t>Length of other wastewater network pipework</t>
  </si>
  <si>
    <t>Number of network pumping stations</t>
  </si>
  <si>
    <t>Basic meter</t>
  </si>
  <si>
    <t>AMR meter</t>
  </si>
  <si>
    <t>AMI meter</t>
  </si>
  <si>
    <t>No meter</t>
  </si>
  <si>
    <t>000s</t>
  </si>
  <si>
    <t>Ml/yr</t>
  </si>
  <si>
    <t>Nr</t>
  </si>
  <si>
    <t>km</t>
  </si>
  <si>
    <t>Unique ID</t>
  </si>
  <si>
    <t>Site name</t>
  </si>
  <si>
    <t>Incumbent region (water)</t>
  </si>
  <si>
    <t>Incumbent region (wastewater)</t>
  </si>
  <si>
    <t>Postcode</t>
  </si>
  <si>
    <t>P1.1</t>
  </si>
  <si>
    <t>P1.2</t>
  </si>
  <si>
    <t>P1.3</t>
  </si>
  <si>
    <t>P1.4</t>
  </si>
  <si>
    <t>P1.5</t>
  </si>
  <si>
    <t>P1.6</t>
  </si>
  <si>
    <t>P1.7</t>
  </si>
  <si>
    <t>P1.8</t>
  </si>
  <si>
    <t>P1.9</t>
  </si>
  <si>
    <t>P1.10</t>
  </si>
  <si>
    <t>…..</t>
  </si>
  <si>
    <t>P1.250</t>
  </si>
  <si>
    <t>Summary information</t>
  </si>
  <si>
    <t>P1.251</t>
  </si>
  <si>
    <t>Pro forma P2</t>
  </si>
  <si>
    <t>Performance - retail</t>
  </si>
  <si>
    <t>Complaints (household)</t>
  </si>
  <si>
    <t>Complaints (non-household)</t>
  </si>
  <si>
    <t>Customers on social tariffs</t>
  </si>
  <si>
    <t>Customers on WaterSure tariffs</t>
  </si>
  <si>
    <t>Customers on other reduced charges</t>
  </si>
  <si>
    <t>Customers on the Priority Services Register</t>
  </si>
  <si>
    <t>Guaranteed Standards Scheme</t>
  </si>
  <si>
    <t>Total number of failures</t>
  </si>
  <si>
    <t>Total compensation paid</t>
  </si>
  <si>
    <t>£</t>
  </si>
  <si>
    <t>P2.1</t>
  </si>
  <si>
    <t>P2.2</t>
  </si>
  <si>
    <t>P2.3</t>
  </si>
  <si>
    <t>P2.4</t>
  </si>
  <si>
    <t>P2.5</t>
  </si>
  <si>
    <t>P2.6</t>
  </si>
  <si>
    <t>P2.7</t>
  </si>
  <si>
    <t>P2.8</t>
  </si>
  <si>
    <t>P2.9</t>
  </si>
  <si>
    <t>P2.10</t>
  </si>
  <si>
    <t>P2.250</t>
  </si>
  <si>
    <t>P2.251</t>
  </si>
  <si>
    <t>Average of sites</t>
  </si>
  <si>
    <t>P2.252</t>
  </si>
  <si>
    <t>Standardisation</t>
  </si>
  <si>
    <t>Number of household properties (000)</t>
  </si>
  <si>
    <t>Number of household properties</t>
  </si>
  <si>
    <t>Number of non-household properties (000)</t>
  </si>
  <si>
    <t>Number of non-household properties</t>
  </si>
  <si>
    <t>Standardised parameter (pre populated)</t>
  </si>
  <si>
    <t>Standardised value</t>
  </si>
  <si>
    <t>Standardised units (pre populated)</t>
  </si>
  <si>
    <t>Nr per 10,000 household properties</t>
  </si>
  <si>
    <t>Nr per 10,000 non-household properties</t>
  </si>
  <si>
    <t>Percentage of household properties</t>
  </si>
  <si>
    <t>Pro forma P3</t>
  </si>
  <si>
    <t>Performance - water</t>
  </si>
  <si>
    <t>Annual leakage</t>
  </si>
  <si>
    <t>Household per capita consumption (excluding supply pipe leakage)</t>
  </si>
  <si>
    <t>Water supply interruptions</t>
  </si>
  <si>
    <t>Mains repairs</t>
  </si>
  <si>
    <t>Compliance risk index</t>
  </si>
  <si>
    <t>Unmeasured</t>
  </si>
  <si>
    <t>Measured</t>
  </si>
  <si>
    <t>Overall</t>
  </si>
  <si>
    <t>Consumption</t>
  </si>
  <si>
    <t>Population</t>
  </si>
  <si>
    <t>Per capita consumption per day</t>
  </si>
  <si>
    <t>l/h/d</t>
  </si>
  <si>
    <t>Total minutes lost (&gt;3hrs)</t>
  </si>
  <si>
    <t>Number of properties affected</t>
  </si>
  <si>
    <t>Average number of minutes lost per water customer</t>
  </si>
  <si>
    <t>P3.1</t>
  </si>
  <si>
    <t>P3.2</t>
  </si>
  <si>
    <t>P3.3</t>
  </si>
  <si>
    <t>P3.4</t>
  </si>
  <si>
    <t>P3.5</t>
  </si>
  <si>
    <t>P3.6</t>
  </si>
  <si>
    <t>P3.7</t>
  </si>
  <si>
    <t>P3.8</t>
  </si>
  <si>
    <t>P3.9</t>
  </si>
  <si>
    <t>P3.10</t>
  </si>
  <si>
    <t>P3.250</t>
  </si>
  <si>
    <t>P3.251</t>
  </si>
  <si>
    <t>P3.252</t>
  </si>
  <si>
    <t>Length of mains for all sites (km)</t>
  </si>
  <si>
    <t>Number of water properties (000)</t>
  </si>
  <si>
    <t xml:space="preserve">Number of water properties </t>
  </si>
  <si>
    <t>Standardised units (prepopulated)</t>
  </si>
  <si>
    <t>Average number of minutes lost per customer</t>
  </si>
  <si>
    <t>Nr per 1,000km of mains</t>
  </si>
  <si>
    <t>Percentage</t>
  </si>
  <si>
    <t>Pro forma P4</t>
  </si>
  <si>
    <t>Performance - wastewater</t>
  </si>
  <si>
    <t>Internal sewer flooding</t>
  </si>
  <si>
    <t>External sewer flooding</t>
  </si>
  <si>
    <t>Sewer collapses</t>
  </si>
  <si>
    <t>Pollution incidents</t>
  </si>
  <si>
    <t>Treatment works compliance</t>
  </si>
  <si>
    <t>Number of failed discharges</t>
  </si>
  <si>
    <t>Site has numeric discharge permits?</t>
  </si>
  <si>
    <t>Compliance</t>
  </si>
  <si>
    <t>TRUE/FALSE</t>
  </si>
  <si>
    <t>P4.1</t>
  </si>
  <si>
    <t>P4.2</t>
  </si>
  <si>
    <t>P4.3</t>
  </si>
  <si>
    <t>P4.4</t>
  </si>
  <si>
    <t>P4.5</t>
  </si>
  <si>
    <t>P4.6</t>
  </si>
  <si>
    <t>P4.7</t>
  </si>
  <si>
    <t>P4.8</t>
  </si>
  <si>
    <t>P4.9</t>
  </si>
  <si>
    <t>P4.10</t>
  </si>
  <si>
    <t>P4.250</t>
  </si>
  <si>
    <t>P4.251</t>
  </si>
  <si>
    <t>P4.252</t>
  </si>
  <si>
    <t>Length of sewers for all sites (km)</t>
  </si>
  <si>
    <t>Number of wastewater properties (000)</t>
  </si>
  <si>
    <t>Number of wastewater properties</t>
  </si>
  <si>
    <t>Nr per 10,000 wastewater properties</t>
  </si>
  <si>
    <t>Nr per 1,000km of sewer</t>
  </si>
  <si>
    <t>Nr per 10,000km of sewer</t>
  </si>
  <si>
    <t>Income Statement for the 12 months ended 31 March 2026</t>
  </si>
  <si>
    <t>Dorchester Living Limited Line of Credit</t>
  </si>
  <si>
    <t>Sewage Treatment Plant operating costs</t>
  </si>
  <si>
    <t>Heyford Park Estate Limited</t>
  </si>
  <si>
    <t>Recharged at cost</t>
  </si>
  <si>
    <t>Intercompany credit line</t>
  </si>
  <si>
    <t>Dorchester Living Limited</t>
  </si>
  <si>
    <t>Interest free intercompany loan</t>
  </si>
  <si>
    <t>Sewage Treatment to Heyford Park private network</t>
  </si>
  <si>
    <t>Heyford Park Management Company Limited</t>
  </si>
  <si>
    <t>Sewage Treatment provided benchmarked against Thames Water rates</t>
  </si>
  <si>
    <t>N/A</t>
  </si>
  <si>
    <t>Heyford park</t>
  </si>
  <si>
    <t>Thames Water</t>
  </si>
  <si>
    <t>OX25 5HD</t>
  </si>
  <si>
    <t>County Water</t>
  </si>
  <si>
    <t>County Water Limited</t>
  </si>
  <si>
    <t>For the 12 months ended 31 March 2026</t>
  </si>
  <si>
    <t>Please submit your completed tables by 15 July 2026 to annual.reporting@ofwat.gov.uk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</si>
</sst>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0.0000"/>
    <numFmt numFmtId="168" formatCode="_-* #,##0.000_-;\-* #,##0.000_-;_-* &quot;-&quot;??_-;_-@_-"/>
  </numFmts>
  <fonts count="31">
    <font>
      <sz val="11"/>
      <color theme="1"/>
      <name val="Arial"/>
      <family val="2"/>
    </font>
    <font>
      <sz val="11"/>
      <color theme="1"/>
      <name val="Calibri"/>
      <family val="2"/>
    </font>
    <font>
      <sz val="11"/>
      <color rgb="FFFF0000"/>
      <name val="Calibri"/>
      <family val="2"/>
    </font>
    <font>
      <sz val="18"/>
      <color theme="3"/>
      <name val="Krub SemiBold"/>
    </font>
    <font>
      <b/>
      <sz val="15"/>
      <color theme="3"/>
      <name val="Arial"/>
      <family val="2"/>
    </font>
    <font>
      <sz val="15"/>
      <color theme="0"/>
      <name val="Calibri"/>
      <family val="2"/>
    </font>
    <font>
      <b/>
      <sz val="13"/>
      <color theme="3"/>
      <name val="Arial"/>
      <family val="2"/>
    </font>
    <font>
      <b/>
      <sz val="12"/>
      <color theme="3" tint="9.9978637043366805E-2"/>
      <name val="Calibri"/>
      <family val="2"/>
    </font>
    <font>
      <sz val="10"/>
      <color theme="4"/>
      <name val="Calibri"/>
      <family val="2"/>
    </font>
    <font>
      <sz val="12"/>
      <name val="Arial MT"/>
    </font>
    <font>
      <sz val="12"/>
      <name val="Calibri"/>
      <family val="2"/>
    </font>
    <font>
      <sz val="11"/>
      <name val="Calibri"/>
      <family val="2"/>
    </font>
    <font>
      <sz val="10"/>
      <color rgb="FF000000"/>
      <name val="Calibri"/>
      <family val="2"/>
    </font>
    <font>
      <sz val="8"/>
      <color theme="3"/>
      <name val="Calibri"/>
      <family val="2"/>
    </font>
    <font>
      <sz val="10"/>
      <color theme="1"/>
      <name val="Calibri"/>
      <family val="2"/>
    </font>
    <font>
      <sz val="11"/>
      <color theme="3"/>
      <name val="Calibri"/>
      <family val="2"/>
    </font>
    <font>
      <sz val="12"/>
      <color theme="1"/>
      <name val="Calibri"/>
      <family val="2"/>
    </font>
    <font>
      <sz val="10"/>
      <name val="Calibri"/>
      <family val="2"/>
    </font>
    <font>
      <sz val="10"/>
      <color theme="3"/>
      <name val="Calibri"/>
      <family val="2"/>
    </font>
    <font>
      <sz val="11"/>
      <color theme="1"/>
      <name val="Arial"/>
      <family val="2"/>
    </font>
    <font>
      <sz val="11"/>
      <color theme="0" tint="-0.249977111117893"/>
      <name val="Calibri"/>
      <family val="2"/>
    </font>
    <font>
      <sz val="10"/>
      <color theme="1"/>
      <name val="Arial"/>
      <family val="2"/>
    </font>
    <font>
      <sz val="10"/>
      <color theme="0" tint="-0.249977111117893"/>
      <name val="Calibri"/>
      <family val="2"/>
    </font>
    <font>
      <sz val="18"/>
      <color rgb="FF003595"/>
      <name val="Krub SemiBold"/>
    </font>
    <font>
      <sz val="10"/>
      <color rgb="FF003595"/>
      <name val="Calibri"/>
      <family val="2"/>
    </font>
    <font>
      <sz val="8"/>
      <color rgb="FF003595"/>
      <name val="Calibri"/>
      <family val="2"/>
    </font>
    <font>
      <sz val="10"/>
      <name val="Arial"/>
      <family val="2"/>
    </font>
    <font>
      <b/>
      <sz val="10"/>
      <color theme="3" tint="9.9978637043366805E-2"/>
      <name val="Calibri"/>
      <family val="2"/>
    </font>
    <font>
      <u/>
      <sz val="11"/>
      <color theme="10"/>
      <name val="Arial"/>
      <family val="2"/>
    </font>
    <font>
      <u/>
      <sz val="10"/>
      <color theme="10"/>
      <name val="Calibri"/>
      <family val="2"/>
    </font>
    <font>
      <sz val="10"/>
      <color theme="0"/>
      <name val="Calibri"/>
      <family val="2"/>
    </font>
  </fonts>
  <fills count="12">
    <fill>
      <patternFill patternType="none"/>
    </fill>
    <fill>
      <patternFill patternType="gray125"/>
    </fill>
    <fill>
      <patternFill patternType="solid">
        <fgColor theme="0"/>
        <bgColor indexed="64"/>
      </patternFill>
    </fill>
    <fill>
      <patternFill patternType="solid">
        <fgColor rgb="FFF0F3B3"/>
        <bgColor indexed="64"/>
      </patternFill>
    </fill>
    <fill>
      <patternFill patternType="solid">
        <fgColor rgb="FFDCBDD9"/>
        <bgColor indexed="64"/>
      </patternFill>
    </fill>
    <fill>
      <patternFill patternType="solid">
        <fgColor rgb="FFDCECF5"/>
        <bgColor indexed="64"/>
      </patternFill>
    </fill>
    <fill>
      <patternFill patternType="solid">
        <fgColor theme="3"/>
        <bgColor indexed="64"/>
      </patternFill>
    </fill>
    <fill>
      <patternFill patternType="solid">
        <fgColor rgb="FF003595"/>
        <bgColor indexed="64"/>
      </patternFill>
    </fill>
    <fill>
      <patternFill patternType="solid">
        <fgColor theme="4"/>
        <bgColor indexed="64"/>
      </patternFill>
    </fill>
    <fill>
      <patternFill patternType="solid">
        <fgColor theme="6"/>
        <bgColor indexed="64"/>
      </patternFill>
    </fill>
    <fill>
      <patternFill patternType="solid">
        <fgColor theme="2"/>
        <bgColor indexed="64"/>
      </patternFill>
    </fill>
    <fill>
      <patternFill patternType="solid">
        <fgColor rgb="FFFFFF0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style="thin">
        <color theme="5"/>
      </left>
      <right style="thin">
        <color theme="5"/>
      </right>
      <top style="thick">
        <color theme="5"/>
      </top>
      <bottom style="thin">
        <color theme="5"/>
      </bottom>
      <diagonal/>
    </border>
    <border>
      <left style="thin">
        <color theme="5"/>
      </left>
      <right style="thick">
        <color theme="5"/>
      </right>
      <top style="thick">
        <color theme="5"/>
      </top>
      <bottom style="thin">
        <color theme="5"/>
      </bottom>
      <diagonal/>
    </border>
    <border>
      <left style="thin">
        <color theme="5"/>
      </left>
      <right style="thin">
        <color theme="5"/>
      </right>
      <top style="thin">
        <color theme="5"/>
      </top>
      <bottom style="thick">
        <color theme="5"/>
      </bottom>
      <diagonal/>
    </border>
    <border>
      <left style="thin">
        <color theme="5"/>
      </left>
      <right style="thick">
        <color theme="5"/>
      </right>
      <top style="thin">
        <color theme="5"/>
      </top>
      <bottom style="thick">
        <color theme="5"/>
      </bottom>
      <diagonal/>
    </border>
    <border>
      <left style="thick">
        <color theme="5"/>
      </left>
      <right style="thin">
        <color theme="5"/>
      </right>
      <top style="thick">
        <color theme="5"/>
      </top>
      <bottom style="thin">
        <color theme="5"/>
      </bottom>
      <diagonal/>
    </border>
    <border>
      <left style="thick">
        <color theme="5"/>
      </left>
      <right style="thin">
        <color theme="5"/>
      </right>
      <top style="thin">
        <color theme="5"/>
      </top>
      <bottom style="thick">
        <color theme="5"/>
      </bottom>
      <diagonal/>
    </border>
    <border>
      <left style="thick">
        <color theme="5"/>
      </left>
      <right style="thin">
        <color theme="5"/>
      </right>
      <top/>
      <bottom style="thin">
        <color theme="5"/>
      </bottom>
      <diagonal/>
    </border>
    <border>
      <left style="thin">
        <color theme="5"/>
      </left>
      <right style="thin">
        <color theme="5"/>
      </right>
      <top/>
      <bottom style="thin">
        <color theme="5"/>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5"/>
      </right>
      <top style="thin">
        <color theme="3"/>
      </top>
      <bottom style="thin">
        <color theme="3"/>
      </bottom>
      <diagonal/>
    </border>
    <border>
      <left style="thin">
        <color theme="5"/>
      </left>
      <right style="thin">
        <color theme="3"/>
      </right>
      <top style="thin">
        <color theme="3"/>
      </top>
      <bottom style="thin">
        <color theme="3"/>
      </bottom>
      <diagonal/>
    </border>
    <border>
      <left style="thin">
        <color theme="3"/>
      </left>
      <right/>
      <top/>
      <bottom/>
      <diagonal/>
    </border>
    <border>
      <left/>
      <right style="thin">
        <color theme="3"/>
      </right>
      <top/>
      <bottom/>
      <diagonal/>
    </border>
    <border>
      <left style="thin">
        <color theme="3"/>
      </left>
      <right style="thin">
        <color indexed="64"/>
      </right>
      <top style="thin">
        <color theme="3"/>
      </top>
      <bottom style="thin">
        <color theme="3"/>
      </bottom>
      <diagonal/>
    </border>
    <border>
      <left/>
      <right style="thin">
        <color indexed="64"/>
      </right>
      <top style="thin">
        <color theme="3"/>
      </top>
      <bottom style="thin">
        <color theme="3"/>
      </bottom>
      <diagonal/>
    </border>
    <border>
      <left/>
      <right/>
      <top/>
      <bottom style="thin">
        <color theme="3"/>
      </bottom>
      <diagonal/>
    </border>
    <border>
      <left/>
      <right/>
      <top style="thin">
        <color theme="3"/>
      </top>
      <bottom/>
      <diagonal/>
    </border>
    <border>
      <left style="thin">
        <color theme="3"/>
      </left>
      <right/>
      <top/>
      <bottom style="thin">
        <color theme="3"/>
      </bottom>
      <diagonal/>
    </border>
    <border>
      <left/>
      <right style="thin">
        <color theme="3"/>
      </right>
      <top/>
      <bottom style="thin">
        <color theme="3"/>
      </bottom>
      <diagonal/>
    </border>
  </borders>
  <cellStyleXfs count="9">
    <xf numFmtId="0" fontId="0" fillId="0" borderId="0"/>
    <xf numFmtId="0" fontId="4" fillId="0" borderId="1" applyNumberFormat="0" applyFill="0" applyAlignment="0" applyProtection="0"/>
    <xf numFmtId="0" fontId="6" fillId="0" borderId="2" applyNumberFormat="0" applyFill="0" applyAlignment="0" applyProtection="0"/>
    <xf numFmtId="0" fontId="9" fillId="0" borderId="0"/>
    <xf numFmtId="9" fontId="19" fillId="0" borderId="0" applyFont="0" applyFill="0" applyBorder="0" applyAlignment="0" applyProtection="0"/>
    <xf numFmtId="0" fontId="19" fillId="0" borderId="0"/>
    <xf numFmtId="0" fontId="26" fillId="0" borderId="0"/>
    <xf numFmtId="0" fontId="28" fillId="0" borderId="0" applyNumberFormat="0" applyFill="0" applyBorder="0" applyAlignment="0" applyProtection="0"/>
    <xf numFmtId="43" fontId="19" fillId="0" borderId="0" applyFont="0" applyFill="0" applyBorder="0" applyAlignment="0" applyProtection="0"/>
  </cellStyleXfs>
  <cellXfs count="149">
    <xf numFmtId="0" fontId="0" fillId="0" borderId="0" xfId="0"/>
    <xf numFmtId="0" fontId="3" fillId="0" borderId="0" xfId="1" applyFont="1" applyFill="1" applyBorder="1" applyAlignment="1">
      <alignment vertical="center" wrapText="1"/>
    </xf>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7" fillId="0" borderId="0" xfId="2" applyFont="1" applyFill="1" applyBorder="1" applyAlignment="1">
      <alignment vertical="center" wrapText="1"/>
    </xf>
    <xf numFmtId="0" fontId="5" fillId="0" borderId="0" xfId="1" applyFont="1" applyFill="1" applyBorder="1" applyAlignment="1">
      <alignment horizontal="center" vertical="center" wrapText="1"/>
    </xf>
    <xf numFmtId="0" fontId="10" fillId="0" borderId="0" xfId="0" applyFont="1" applyAlignment="1">
      <alignment vertical="center"/>
    </xf>
    <xf numFmtId="0" fontId="16" fillId="0" borderId="0" xfId="0"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2" applyFont="1" applyBorder="1" applyAlignment="1">
      <alignment horizontal="center" vertical="center" wrapText="1"/>
    </xf>
    <xf numFmtId="0" fontId="15" fillId="0" borderId="0" xfId="0" applyFont="1" applyAlignment="1">
      <alignment horizontal="left" vertical="center"/>
    </xf>
    <xf numFmtId="0" fontId="12" fillId="0" borderId="4" xfId="0" applyFont="1" applyBorder="1" applyAlignment="1">
      <alignment horizontal="center" vertical="center" wrapText="1"/>
    </xf>
    <xf numFmtId="0" fontId="12" fillId="2" borderId="0" xfId="0" applyFont="1" applyFill="1" applyAlignment="1">
      <alignment horizontal="center" vertical="center" wrapText="1"/>
    </xf>
    <xf numFmtId="0" fontId="2" fillId="0" borderId="0" xfId="0" applyFont="1" applyAlignment="1">
      <alignment vertical="center"/>
    </xf>
    <xf numFmtId="0" fontId="12" fillId="0" borderId="7" xfId="0" applyFont="1" applyBorder="1" applyAlignment="1">
      <alignment horizontal="center" vertical="center" wrapText="1"/>
    </xf>
    <xf numFmtId="0" fontId="17" fillId="0" borderId="0" xfId="0" applyFont="1" applyAlignment="1">
      <alignment vertical="center"/>
    </xf>
    <xf numFmtId="0" fontId="14" fillId="0" borderId="0" xfId="0" applyFont="1" applyAlignment="1">
      <alignment vertical="center"/>
    </xf>
    <xf numFmtId="0" fontId="18" fillId="0" borderId="0" xfId="2" applyFont="1" applyBorder="1" applyAlignment="1">
      <alignment horizontal="center" vertical="center" wrapText="1"/>
    </xf>
    <xf numFmtId="0" fontId="20" fillId="0" borderId="0" xfId="0" applyFont="1" applyAlignment="1">
      <alignment horizontal="center"/>
    </xf>
    <xf numFmtId="165" fontId="12" fillId="0" borderId="0" xfId="0" applyNumberFormat="1" applyFont="1" applyAlignment="1">
      <alignment horizontal="center" vertical="center" wrapText="1"/>
    </xf>
    <xf numFmtId="0" fontId="22" fillId="0" borderId="0" xfId="0" applyFont="1" applyAlignment="1">
      <alignment horizontal="center"/>
    </xf>
    <xf numFmtId="0" fontId="21" fillId="0" borderId="0" xfId="0" applyFont="1" applyAlignment="1">
      <alignment vertical="center"/>
    </xf>
    <xf numFmtId="164" fontId="12" fillId="2" borderId="8"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wrapText="1"/>
    </xf>
    <xf numFmtId="10" fontId="12" fillId="2" borderId="5" xfId="4" applyNumberFormat="1" applyFont="1" applyFill="1" applyBorder="1" applyAlignment="1">
      <alignment horizontal="center" vertical="center" wrapText="1"/>
    </xf>
    <xf numFmtId="10" fontId="12" fillId="2" borderId="6" xfId="4" applyNumberFormat="1" applyFont="1" applyFill="1" applyBorder="1" applyAlignment="1">
      <alignment horizontal="center" vertical="center" wrapText="1"/>
    </xf>
    <xf numFmtId="164" fontId="12" fillId="5" borderId="9" xfId="0" applyNumberFormat="1" applyFont="1" applyFill="1" applyBorder="1" applyAlignment="1">
      <alignment horizontal="center" vertical="center" wrapText="1"/>
    </xf>
    <xf numFmtId="164" fontId="12" fillId="5" borderId="10" xfId="0" applyNumberFormat="1" applyFont="1" applyFill="1" applyBorder="1" applyAlignment="1">
      <alignment horizontal="center" vertical="center" wrapText="1"/>
    </xf>
    <xf numFmtId="10" fontId="12" fillId="5" borderId="3" xfId="4" applyNumberFormat="1" applyFont="1" applyFill="1" applyBorder="1" applyAlignment="1">
      <alignment horizontal="center" vertical="center" wrapText="1"/>
    </xf>
    <xf numFmtId="10" fontId="12" fillId="5" borderId="4" xfId="4" applyNumberFormat="1" applyFont="1" applyFill="1" applyBorder="1" applyAlignment="1">
      <alignment horizontal="center" vertical="center" wrapText="1"/>
    </xf>
    <xf numFmtId="0" fontId="5" fillId="6" borderId="0" xfId="5" applyFont="1" applyFill="1" applyAlignment="1">
      <alignment vertical="center"/>
    </xf>
    <xf numFmtId="0" fontId="23" fillId="0" borderId="0" xfId="1" applyFont="1" applyFill="1" applyBorder="1" applyAlignment="1">
      <alignment vertical="center"/>
    </xf>
    <xf numFmtId="0" fontId="18" fillId="5" borderId="12" xfId="5" applyFont="1" applyFill="1" applyBorder="1" applyAlignment="1">
      <alignment horizontal="center" vertical="center"/>
    </xf>
    <xf numFmtId="0" fontId="12" fillId="3" borderId="12" xfId="0" applyFont="1" applyFill="1" applyBorder="1" applyAlignment="1">
      <alignment horizontal="left" vertical="center" wrapText="1"/>
    </xf>
    <xf numFmtId="165" fontId="12" fillId="3" borderId="12" xfId="0" applyNumberFormat="1" applyFont="1" applyFill="1" applyBorder="1" applyAlignment="1">
      <alignment horizontal="center" vertical="center" wrapText="1"/>
    </xf>
    <xf numFmtId="165" fontId="12" fillId="5" borderId="12" xfId="0" applyNumberFormat="1" applyFont="1" applyFill="1" applyBorder="1" applyAlignment="1">
      <alignment horizontal="center" vertical="center" wrapText="1"/>
    </xf>
    <xf numFmtId="2" fontId="12" fillId="3" borderId="12" xfId="0" applyNumberFormat="1" applyFont="1" applyFill="1" applyBorder="1" applyAlignment="1">
      <alignment horizontal="center" vertical="center" wrapText="1"/>
    </xf>
    <xf numFmtId="164" fontId="12" fillId="3" borderId="12" xfId="0" applyNumberFormat="1" applyFont="1" applyFill="1" applyBorder="1" applyAlignment="1">
      <alignment horizontal="center" vertical="center" wrapText="1"/>
    </xf>
    <xf numFmtId="2" fontId="12" fillId="5" borderId="12" xfId="0" applyNumberFormat="1" applyFont="1" applyFill="1" applyBorder="1" applyAlignment="1">
      <alignment horizontal="center" vertical="center" wrapText="1"/>
    </xf>
    <xf numFmtId="0" fontId="25" fillId="0" borderId="12" xfId="2" applyFont="1" applyBorder="1" applyAlignment="1">
      <alignment horizontal="center" vertical="center" wrapText="1"/>
    </xf>
    <xf numFmtId="0" fontId="12" fillId="4" borderId="12" xfId="0" applyFont="1" applyFill="1" applyBorder="1" applyAlignment="1">
      <alignment horizontal="left" vertical="center" wrapText="1"/>
    </xf>
    <xf numFmtId="0" fontId="12" fillId="3" borderId="12" xfId="0" applyFont="1" applyFill="1" applyBorder="1" applyAlignment="1">
      <alignment horizontal="center" vertical="center" wrapText="1"/>
    </xf>
    <xf numFmtId="1" fontId="12" fillId="5" borderId="12" xfId="0" applyNumberFormat="1" applyFont="1" applyFill="1" applyBorder="1" applyAlignment="1">
      <alignment horizontal="center" vertical="center" wrapText="1"/>
    </xf>
    <xf numFmtId="0" fontId="12" fillId="5" borderId="12" xfId="0" applyFont="1" applyFill="1" applyBorder="1" applyAlignment="1">
      <alignment horizontal="center" vertical="center" wrapText="1"/>
    </xf>
    <xf numFmtId="166" fontId="12" fillId="5" borderId="12" xfId="0" applyNumberFormat="1" applyFont="1" applyFill="1" applyBorder="1" applyAlignment="1">
      <alignment horizontal="center" vertical="center" wrapText="1"/>
    </xf>
    <xf numFmtId="164" fontId="12" fillId="4" borderId="12" xfId="0" applyNumberFormat="1" applyFont="1" applyFill="1" applyBorder="1" applyAlignment="1">
      <alignment horizontal="center" vertical="center" wrapText="1"/>
    </xf>
    <xf numFmtId="165" fontId="12" fillId="2" borderId="12" xfId="0" applyNumberFormat="1" applyFont="1" applyFill="1" applyBorder="1" applyAlignment="1">
      <alignment horizontal="center" vertical="center" wrapText="1"/>
    </xf>
    <xf numFmtId="10" fontId="12" fillId="2" borderId="12" xfId="4" applyNumberFormat="1" applyFont="1" applyFill="1" applyBorder="1" applyAlignment="1">
      <alignment horizontal="center" vertical="center" wrapText="1"/>
    </xf>
    <xf numFmtId="0" fontId="12" fillId="0" borderId="12" xfId="0" applyFont="1" applyBorder="1" applyAlignment="1">
      <alignment horizontal="center" vertical="center" wrapText="1"/>
    </xf>
    <xf numFmtId="10" fontId="12" fillId="5" borderId="12" xfId="0" applyNumberFormat="1" applyFont="1" applyFill="1" applyBorder="1" applyAlignment="1">
      <alignment horizontal="center" vertical="center" wrapText="1"/>
    </xf>
    <xf numFmtId="10" fontId="12" fillId="2" borderId="12" xfId="0" applyNumberFormat="1" applyFont="1" applyFill="1" applyBorder="1" applyAlignment="1">
      <alignment horizontal="center" vertical="center" wrapText="1"/>
    </xf>
    <xf numFmtId="0" fontId="5" fillId="6" borderId="0" xfId="5" applyFont="1" applyFill="1" applyAlignment="1">
      <alignment horizontal="right" vertical="center"/>
    </xf>
    <xf numFmtId="0" fontId="5" fillId="7" borderId="0" xfId="5" applyFont="1" applyFill="1" applyAlignment="1">
      <alignment vertical="center"/>
    </xf>
    <xf numFmtId="0" fontId="5" fillId="7" borderId="0" xfId="5" applyFont="1" applyFill="1" applyAlignment="1">
      <alignment horizontal="right" vertical="center"/>
    </xf>
    <xf numFmtId="0" fontId="12" fillId="2" borderId="12" xfId="0" applyFont="1" applyFill="1" applyBorder="1" applyAlignment="1">
      <alignment horizontal="center" vertical="center" wrapText="1"/>
    </xf>
    <xf numFmtId="165" fontId="12" fillId="3" borderId="12" xfId="0" applyNumberFormat="1" applyFont="1" applyFill="1" applyBorder="1" applyAlignment="1">
      <alignment horizontal="right" vertical="center" wrapText="1"/>
    </xf>
    <xf numFmtId="165" fontId="12" fillId="5" borderId="12" xfId="0" applyNumberFormat="1" applyFont="1" applyFill="1" applyBorder="1" applyAlignment="1">
      <alignment horizontal="right" vertical="center" wrapText="1"/>
    </xf>
    <xf numFmtId="0" fontId="12" fillId="2" borderId="0" xfId="0" applyFont="1" applyFill="1" applyAlignment="1">
      <alignment horizontal="left" vertical="center" wrapText="1"/>
    </xf>
    <xf numFmtId="0" fontId="25" fillId="0" borderId="0" xfId="2" applyFont="1" applyBorder="1" applyAlignment="1">
      <alignment horizontal="center" vertical="center" wrapText="1"/>
    </xf>
    <xf numFmtId="0" fontId="11" fillId="2" borderId="0" xfId="0" applyFont="1" applyFill="1" applyAlignment="1">
      <alignment vertical="center"/>
    </xf>
    <xf numFmtId="0" fontId="25" fillId="2" borderId="0" xfId="2" applyFont="1" applyFill="1" applyBorder="1" applyAlignment="1">
      <alignment horizontal="center" vertical="center" wrapText="1"/>
    </xf>
    <xf numFmtId="0" fontId="1" fillId="2" borderId="0" xfId="0" applyFont="1" applyFill="1" applyAlignment="1">
      <alignment vertical="center"/>
    </xf>
    <xf numFmtId="165" fontId="12" fillId="4" borderId="12" xfId="0" applyNumberFormat="1" applyFont="1" applyFill="1" applyBorder="1" applyAlignment="1">
      <alignment horizontal="right" vertical="center" wrapText="1"/>
    </xf>
    <xf numFmtId="0" fontId="27" fillId="0" borderId="0" xfId="2" applyFont="1" applyFill="1" applyBorder="1" applyAlignment="1">
      <alignment vertical="center" wrapText="1"/>
    </xf>
    <xf numFmtId="164" fontId="17" fillId="0" borderId="0" xfId="0" applyNumberFormat="1" applyFont="1" applyAlignment="1">
      <alignment vertical="center"/>
    </xf>
    <xf numFmtId="0" fontId="12" fillId="2" borderId="22" xfId="0" applyFont="1" applyFill="1" applyBorder="1" applyAlignment="1">
      <alignment vertical="top" wrapText="1"/>
    </xf>
    <xf numFmtId="0" fontId="12" fillId="2" borderId="0" xfId="0" applyFont="1" applyFill="1" applyAlignment="1">
      <alignment vertical="top" wrapText="1"/>
    </xf>
    <xf numFmtId="0" fontId="29" fillId="2" borderId="0" xfId="7" applyFont="1" applyFill="1" applyBorder="1" applyAlignment="1">
      <alignment vertical="top" wrapText="1"/>
    </xf>
    <xf numFmtId="0" fontId="18" fillId="5" borderId="13" xfId="5" applyFont="1" applyFill="1" applyBorder="1" applyAlignment="1">
      <alignment horizontal="center" vertical="center" wrapText="1"/>
    </xf>
    <xf numFmtId="0" fontId="24" fillId="5" borderId="12" xfId="0" applyFont="1" applyFill="1" applyBorder="1" applyAlignment="1">
      <alignment horizontal="center" vertical="center" wrapText="1"/>
    </xf>
    <xf numFmtId="0" fontId="18" fillId="5" borderId="12" xfId="5" applyFont="1" applyFill="1" applyBorder="1" applyAlignment="1">
      <alignment horizontal="center" vertical="center" wrapText="1"/>
    </xf>
    <xf numFmtId="0" fontId="12" fillId="2" borderId="2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2" xfId="0" applyFont="1" applyFill="1" applyBorder="1" applyAlignment="1">
      <alignment horizontal="left" vertical="center" wrapText="1"/>
    </xf>
    <xf numFmtId="10" fontId="12" fillId="3" borderId="12" xfId="0" applyNumberFormat="1" applyFont="1" applyFill="1" applyBorder="1" applyAlignment="1">
      <alignment horizontal="right" vertical="center" wrapText="1"/>
    </xf>
    <xf numFmtId="14" fontId="12" fillId="3" borderId="12" xfId="0" applyNumberFormat="1" applyFont="1" applyFill="1" applyBorder="1" applyAlignment="1">
      <alignment horizontal="right" vertical="center" wrapText="1"/>
    </xf>
    <xf numFmtId="0" fontId="12" fillId="0" borderId="12" xfId="0" applyFont="1" applyBorder="1" applyAlignment="1">
      <alignment horizontal="left" vertical="center" wrapText="1"/>
    </xf>
    <xf numFmtId="165" fontId="12" fillId="10" borderId="12" xfId="0" applyNumberFormat="1" applyFont="1" applyFill="1" applyBorder="1" applyAlignment="1">
      <alignment horizontal="right" vertical="center" wrapText="1"/>
    </xf>
    <xf numFmtId="0" fontId="12" fillId="3" borderId="24" xfId="0" applyFont="1" applyFill="1" applyBorder="1" applyAlignment="1">
      <alignment vertical="top" wrapText="1"/>
    </xf>
    <xf numFmtId="0" fontId="17" fillId="0" borderId="0" xfId="5" applyFont="1" applyAlignment="1">
      <alignment vertical="center"/>
    </xf>
    <xf numFmtId="0" fontId="18" fillId="0" borderId="0" xfId="5" applyFont="1" applyAlignment="1">
      <alignment vertical="center"/>
    </xf>
    <xf numFmtId="0" fontId="24" fillId="5" borderId="19" xfId="0" applyFont="1" applyFill="1" applyBorder="1" applyAlignment="1">
      <alignment horizontal="center" vertical="center" wrapText="1"/>
    </xf>
    <xf numFmtId="0" fontId="24" fillId="5" borderId="18" xfId="0" applyFont="1" applyFill="1" applyBorder="1" applyAlignment="1">
      <alignment horizontal="center" vertical="center" wrapText="1"/>
    </xf>
    <xf numFmtId="165" fontId="12" fillId="11" borderId="12" xfId="0" applyNumberFormat="1" applyFont="1" applyFill="1" applyBorder="1" applyAlignment="1">
      <alignment horizontal="center" vertical="center" wrapText="1"/>
    </xf>
    <xf numFmtId="164" fontId="12" fillId="11" borderId="12" xfId="0" applyNumberFormat="1" applyFont="1" applyFill="1" applyBorder="1" applyAlignment="1">
      <alignment horizontal="center" vertical="center" wrapText="1"/>
    </xf>
    <xf numFmtId="10" fontId="12" fillId="11" borderId="12" xfId="4" applyNumberFormat="1" applyFont="1" applyFill="1" applyBorder="1" applyAlignment="1">
      <alignment horizontal="center" vertical="center" wrapText="1"/>
    </xf>
    <xf numFmtId="0" fontId="24" fillId="5" borderId="19" xfId="0" applyFont="1" applyFill="1" applyBorder="1" applyAlignment="1">
      <alignmen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8" fillId="5" borderId="13" xfId="5" applyFont="1" applyFill="1" applyBorder="1" applyAlignment="1">
      <alignment horizontal="left" vertical="center"/>
    </xf>
    <xf numFmtId="0" fontId="18" fillId="5" borderId="14" xfId="5" applyFont="1" applyFill="1" applyBorder="1" applyAlignment="1">
      <alignment horizontal="left" vertical="center"/>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24" fillId="5" borderId="12"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12" fillId="2" borderId="13" xfId="0" applyFont="1" applyFill="1" applyBorder="1" applyAlignment="1">
      <alignment vertical="top" wrapText="1"/>
    </xf>
    <xf numFmtId="0" fontId="12" fillId="2" borderId="14" xfId="0" applyFont="1" applyFill="1" applyBorder="1" applyAlignment="1">
      <alignment vertical="top" wrapText="1"/>
    </xf>
    <xf numFmtId="0" fontId="30" fillId="8" borderId="13" xfId="0" applyFont="1" applyFill="1" applyBorder="1" applyAlignment="1">
      <alignment vertical="top" wrapText="1"/>
    </xf>
    <xf numFmtId="0" fontId="30" fillId="8" borderId="14" xfId="0" applyFont="1" applyFill="1" applyBorder="1" applyAlignment="1">
      <alignment vertical="top" wrapText="1"/>
    </xf>
    <xf numFmtId="0" fontId="18" fillId="5" borderId="17" xfId="5" applyFont="1" applyFill="1" applyBorder="1" applyAlignment="1">
      <alignment horizontal="left" vertical="center"/>
    </xf>
    <xf numFmtId="0" fontId="12" fillId="2" borderId="0" xfId="0" applyFont="1" applyFill="1" applyAlignment="1">
      <alignment vertical="top" wrapText="1"/>
    </xf>
    <xf numFmtId="0" fontId="12" fillId="2" borderId="22" xfId="0" applyFont="1" applyFill="1" applyBorder="1" applyAlignment="1">
      <alignment vertical="top" wrapText="1"/>
    </xf>
    <xf numFmtId="0" fontId="29" fillId="2" borderId="22" xfId="7" applyFont="1" applyFill="1" applyBorder="1" applyAlignment="1">
      <alignment vertical="top" wrapText="1"/>
    </xf>
    <xf numFmtId="0" fontId="29" fillId="2" borderId="0" xfId="7" applyFont="1" applyFill="1" applyBorder="1" applyAlignment="1">
      <alignment vertical="top" wrapText="1"/>
    </xf>
    <xf numFmtId="0" fontId="12" fillId="2" borderId="23" xfId="0" applyFont="1" applyFill="1" applyBorder="1" applyAlignment="1">
      <alignment vertical="top" wrapText="1"/>
    </xf>
    <xf numFmtId="0" fontId="14" fillId="9" borderId="13" xfId="0" applyFont="1" applyFill="1" applyBorder="1" applyAlignment="1">
      <alignment vertical="center"/>
    </xf>
    <xf numFmtId="0" fontId="14" fillId="9" borderId="14" xfId="0" applyFont="1" applyFill="1" applyBorder="1" applyAlignment="1">
      <alignment vertical="center"/>
    </xf>
    <xf numFmtId="0" fontId="18" fillId="5" borderId="25" xfId="5" applyFont="1" applyFill="1" applyBorder="1" applyAlignment="1">
      <alignment horizontal="left" vertical="center"/>
    </xf>
    <xf numFmtId="0" fontId="18" fillId="5" borderId="11" xfId="5" applyFont="1" applyFill="1" applyBorder="1" applyAlignment="1">
      <alignment horizontal="center" vertical="center" wrapText="1"/>
    </xf>
    <xf numFmtId="0" fontId="18" fillId="5" borderId="19" xfId="5"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18" fillId="5" borderId="13" xfId="5" applyFont="1" applyFill="1" applyBorder="1" applyAlignment="1">
      <alignment horizontal="center" vertical="center" wrapText="1"/>
    </xf>
    <xf numFmtId="0" fontId="18" fillId="5" borderId="18" xfId="5" applyFont="1" applyFill="1" applyBorder="1" applyAlignment="1">
      <alignment horizontal="center" vertical="center" wrapText="1"/>
    </xf>
    <xf numFmtId="0" fontId="24" fillId="5" borderId="18" xfId="0" applyFont="1" applyFill="1" applyBorder="1" applyAlignment="1">
      <alignment horizontal="center" vertical="center" wrapText="1"/>
    </xf>
    <xf numFmtId="0" fontId="18" fillId="5" borderId="12" xfId="5" applyFont="1" applyFill="1" applyBorder="1" applyAlignment="1">
      <alignment horizontal="center" vertical="center" wrapText="1"/>
    </xf>
    <xf numFmtId="0" fontId="12" fillId="2" borderId="22" xfId="0" applyFont="1" applyFill="1" applyBorder="1" applyAlignment="1">
      <alignment horizontal="left" vertical="top" wrapText="1"/>
    </xf>
    <xf numFmtId="0" fontId="12" fillId="2" borderId="0" xfId="0" applyFont="1" applyFill="1" applyAlignment="1">
      <alignment horizontal="left" vertical="top" wrapText="1"/>
    </xf>
    <xf numFmtId="0" fontId="18" fillId="5" borderId="13" xfId="5" applyFont="1" applyFill="1" applyBorder="1" applyAlignment="1">
      <alignment horizontal="center" vertical="center"/>
    </xf>
    <xf numFmtId="0" fontId="18" fillId="5" borderId="17" xfId="5" applyFont="1" applyFill="1" applyBorder="1" applyAlignment="1">
      <alignment horizontal="center" vertical="center"/>
    </xf>
    <xf numFmtId="0" fontId="18" fillId="5" borderId="14" xfId="5" applyFont="1" applyFill="1" applyBorder="1" applyAlignment="1">
      <alignment horizontal="center" vertical="center"/>
    </xf>
    <xf numFmtId="0" fontId="24" fillId="5" borderId="28"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18" fillId="5" borderId="15" xfId="5" applyFont="1" applyFill="1" applyBorder="1" applyAlignment="1">
      <alignment horizontal="center" vertical="center"/>
    </xf>
    <xf numFmtId="0" fontId="18" fillId="5" borderId="27" xfId="5" applyFont="1" applyFill="1" applyBorder="1" applyAlignment="1">
      <alignment horizontal="center" vertical="center"/>
    </xf>
    <xf numFmtId="0" fontId="18" fillId="5" borderId="16" xfId="5" applyFont="1" applyFill="1" applyBorder="1" applyAlignment="1">
      <alignment horizontal="center" vertical="center"/>
    </xf>
    <xf numFmtId="0" fontId="18" fillId="5" borderId="22" xfId="5" applyFont="1" applyFill="1" applyBorder="1" applyAlignment="1">
      <alignment horizontal="center" vertical="center"/>
    </xf>
    <xf numFmtId="0" fontId="18" fillId="5" borderId="0" xfId="5" applyFont="1" applyFill="1" applyAlignment="1">
      <alignment horizontal="center" vertical="center"/>
    </xf>
    <xf numFmtId="0" fontId="18" fillId="5" borderId="23" xfId="5" applyFont="1" applyFill="1" applyBorder="1" applyAlignment="1">
      <alignment horizontal="center" vertical="center"/>
    </xf>
    <xf numFmtId="0" fontId="18" fillId="5" borderId="28" xfId="5" applyFont="1" applyFill="1" applyBorder="1" applyAlignment="1">
      <alignment horizontal="center" vertical="center"/>
    </xf>
    <xf numFmtId="0" fontId="18" fillId="5" borderId="26" xfId="5" applyFont="1" applyFill="1" applyBorder="1" applyAlignment="1">
      <alignment horizontal="center" vertical="center"/>
    </xf>
    <xf numFmtId="0" fontId="18" fillId="5" borderId="29" xfId="5" applyFont="1" applyFill="1" applyBorder="1" applyAlignment="1">
      <alignment horizontal="center" vertical="center"/>
    </xf>
    <xf numFmtId="0" fontId="24" fillId="5" borderId="14" xfId="0" applyFont="1" applyFill="1" applyBorder="1" applyAlignment="1">
      <alignment horizontal="center" vertical="center"/>
    </xf>
    <xf numFmtId="0" fontId="24" fillId="5" borderId="12" xfId="0" applyFont="1" applyFill="1" applyBorder="1" applyAlignment="1">
      <alignment horizontal="center" vertical="center"/>
    </xf>
    <xf numFmtId="0" fontId="24" fillId="5" borderId="22"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12" fillId="0" borderId="12" xfId="0" applyFont="1" applyBorder="1" applyAlignment="1">
      <alignment horizontal="left" vertical="center" wrapText="1"/>
    </xf>
    <xf numFmtId="0" fontId="24" fillId="5" borderId="13" xfId="0" applyFont="1" applyFill="1" applyBorder="1" applyAlignment="1">
      <alignment horizontal="left" vertical="center"/>
    </xf>
    <xf numFmtId="0" fontId="24" fillId="5" borderId="14" xfId="0" applyFont="1" applyFill="1" applyBorder="1" applyAlignment="1">
      <alignment horizontal="left" vertical="center"/>
    </xf>
    <xf numFmtId="0" fontId="18" fillId="5" borderId="15" xfId="5" applyFont="1" applyFill="1" applyBorder="1" applyAlignment="1">
      <alignment horizontal="left" vertical="center"/>
    </xf>
    <xf numFmtId="0" fontId="18" fillId="5" borderId="16" xfId="5" applyFont="1" applyFill="1" applyBorder="1" applyAlignment="1">
      <alignment horizontal="left" vertical="center"/>
    </xf>
    <xf numFmtId="168" fontId="12" fillId="3" borderId="12" xfId="8" applyNumberFormat="1" applyFont="1" applyFill="1" applyBorder="1" applyAlignment="1">
      <alignment horizontal="center" vertical="center" wrapText="1"/>
    </xf>
  </cellXfs>
  <cellStyles count="9">
    <cellStyle name="Comma" xfId="8" builtinId="3"/>
    <cellStyle name="Heading 1" xfId="1" builtinId="16"/>
    <cellStyle name="Heading 2" xfId="2" builtinId="17"/>
    <cellStyle name="Hyperlink" xfId="7" builtinId="8"/>
    <cellStyle name="Normal" xfId="0" builtinId="0"/>
    <cellStyle name="Normal 2" xfId="6" xr:uid="{00000000-0005-0000-0000-000004000000}"/>
    <cellStyle name="Normal 2 4" xfId="3" xr:uid="{00000000-0005-0000-0000-000005000000}"/>
    <cellStyle name="Normal 3" xfId="5" xr:uid="{00000000-0005-0000-0000-000006000000}"/>
    <cellStyle name="Percent" xfId="4" builtinId="5"/>
  </cellStyles>
  <dxfs count="0"/>
  <tableStyles count="0" defaultTableStyle="TableStyleMedium2" defaultPivotStyle="PivotStyleLight16"/>
  <colors>
    <mruColors>
      <color rgb="FFF0F3B3"/>
      <color rgb="FFDCECF5"/>
      <color rgb="FFDCBDD9"/>
      <color rgb="FF003595"/>
      <color rgb="FF007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35"/>
  <sheetViews>
    <sheetView showGridLines="0" tabSelected="1" view="pageBreakPreview" zoomScaleNormal="100" zoomScaleSheetLayoutView="100" workbookViewId="0">
      <selection activeCell="A10" sqref="A10"/>
    </sheetView>
  </sheetViews>
  <sheetFormatPr defaultColWidth="9" defaultRowHeight="14"/>
  <cols>
    <col min="1" max="1" width="7.58203125" style="2" customWidth="1"/>
    <col min="2" max="2" width="50.58203125" style="2" customWidth="1"/>
    <col min="3" max="3" width="30.58203125" style="2" customWidth="1"/>
    <col min="4" max="4" width="1.33203125" style="2" customWidth="1"/>
    <col min="5" max="5" width="8.33203125" style="2" customWidth="1"/>
    <col min="6" max="6" width="1.83203125" style="2" customWidth="1"/>
    <col min="7" max="16384" width="9" style="2"/>
  </cols>
  <sheetData>
    <row r="1" spans="1:5" ht="35.5">
      <c r="A1" s="35" t="s">
        <v>0</v>
      </c>
      <c r="B1" s="35"/>
      <c r="C1" s="35"/>
    </row>
    <row r="3" spans="1:5" s="3" customFormat="1" ht="19.5">
      <c r="A3" s="34" t="s">
        <v>497</v>
      </c>
      <c r="B3" s="34"/>
      <c r="C3" s="34"/>
      <c r="D3" s="56"/>
      <c r="E3" s="56"/>
    </row>
    <row r="4" spans="1:5" s="3" customFormat="1" ht="19.5">
      <c r="A4" s="6"/>
      <c r="B4" s="6"/>
      <c r="C4" s="6"/>
      <c r="E4" s="5"/>
    </row>
    <row r="5" spans="1:5" s="20" customFormat="1" ht="13">
      <c r="A5" s="93" t="s">
        <v>1</v>
      </c>
      <c r="B5" s="105"/>
      <c r="C5" s="94"/>
      <c r="E5" s="67"/>
    </row>
    <row r="6" spans="1:5" s="20" customFormat="1" ht="75.75" customHeight="1">
      <c r="A6" s="107" t="s">
        <v>2</v>
      </c>
      <c r="B6" s="106"/>
      <c r="C6" s="106"/>
      <c r="D6" s="24"/>
      <c r="E6" s="24"/>
    </row>
    <row r="7" spans="1:5" s="20" customFormat="1" ht="13">
      <c r="A7" s="108"/>
      <c r="B7" s="109"/>
      <c r="C7" s="109"/>
      <c r="D7" s="24"/>
      <c r="E7" s="24"/>
    </row>
    <row r="8" spans="1:5" s="20" customFormat="1" ht="13">
      <c r="A8" s="71"/>
      <c r="B8" s="71"/>
      <c r="C8" s="71"/>
      <c r="D8" s="24"/>
      <c r="E8" s="24"/>
    </row>
    <row r="9" spans="1:5" s="20" customFormat="1" ht="13">
      <c r="A9" s="106" t="s">
        <v>498</v>
      </c>
      <c r="B9" s="106"/>
      <c r="C9" s="106"/>
      <c r="D9" s="70"/>
      <c r="E9" s="24"/>
    </row>
    <row r="10" spans="1:5" s="20" customFormat="1" ht="13">
      <c r="A10" s="71"/>
      <c r="B10" s="71"/>
      <c r="C10" s="71"/>
      <c r="D10" s="24"/>
      <c r="E10" s="24"/>
    </row>
    <row r="11" spans="1:5" s="20" customFormat="1" ht="13">
      <c r="A11" s="93" t="s">
        <v>3</v>
      </c>
      <c r="B11" s="105"/>
      <c r="C11" s="94"/>
      <c r="D11" s="24"/>
      <c r="E11" s="24"/>
    </row>
    <row r="12" spans="1:5" s="20" customFormat="1" ht="13">
      <c r="A12" s="71"/>
      <c r="B12" s="71"/>
      <c r="C12" s="71"/>
      <c r="D12" s="24"/>
      <c r="E12" s="24"/>
    </row>
    <row r="13" spans="1:5" s="20" customFormat="1" ht="13">
      <c r="A13" s="107" t="s">
        <v>4</v>
      </c>
      <c r="B13" s="110"/>
      <c r="C13" s="82" t="s">
        <v>496</v>
      </c>
      <c r="D13" s="24"/>
      <c r="E13" s="24"/>
    </row>
    <row r="14" spans="1:5" s="20" customFormat="1" ht="13">
      <c r="A14" s="70"/>
      <c r="B14" s="70"/>
      <c r="C14" s="83"/>
      <c r="D14" s="84"/>
      <c r="E14" s="84"/>
    </row>
    <row r="15" spans="1:5" s="20" customFormat="1" ht="13">
      <c r="A15" s="70"/>
      <c r="B15" s="70"/>
      <c r="C15" s="70"/>
      <c r="D15" s="70"/>
      <c r="E15" s="84"/>
    </row>
    <row r="16" spans="1:5" s="20" customFormat="1" ht="13">
      <c r="A16" s="93" t="s">
        <v>5</v>
      </c>
      <c r="B16" s="105"/>
      <c r="C16" s="113"/>
      <c r="D16" s="24"/>
      <c r="E16" s="24"/>
    </row>
    <row r="17" spans="1:5" s="20" customFormat="1" ht="13">
      <c r="A17" s="24"/>
      <c r="B17" s="24"/>
      <c r="C17" s="24"/>
      <c r="D17" s="24"/>
      <c r="E17" s="24"/>
    </row>
    <row r="18" spans="1:5" s="20" customFormat="1" ht="13">
      <c r="A18" s="111" t="s">
        <v>6</v>
      </c>
      <c r="B18" s="112"/>
      <c r="C18" s="69"/>
      <c r="D18" s="70"/>
      <c r="E18" s="24"/>
    </row>
    <row r="19" spans="1:5" s="20" customFormat="1" ht="13">
      <c r="A19" s="101" t="s">
        <v>7</v>
      </c>
      <c r="B19" s="102"/>
      <c r="C19" s="69"/>
      <c r="D19" s="70"/>
      <c r="E19" s="24"/>
    </row>
    <row r="20" spans="1:5" s="20" customFormat="1" ht="13">
      <c r="A20" s="101" t="s">
        <v>8</v>
      </c>
      <c r="B20" s="102"/>
      <c r="C20" s="69"/>
      <c r="D20" s="70"/>
      <c r="E20" s="24"/>
    </row>
    <row r="21" spans="1:5" s="20" customFormat="1" ht="13">
      <c r="A21" s="101" t="s">
        <v>9</v>
      </c>
      <c r="B21" s="102"/>
      <c r="C21" s="69"/>
      <c r="D21" s="70"/>
      <c r="E21" s="24"/>
    </row>
    <row r="22" spans="1:5" s="20" customFormat="1" ht="13">
      <c r="A22" s="101" t="s">
        <v>10</v>
      </c>
      <c r="B22" s="102"/>
      <c r="C22" s="69"/>
      <c r="D22" s="70"/>
      <c r="E22" s="24"/>
    </row>
    <row r="23" spans="1:5" s="20" customFormat="1" ht="13">
      <c r="A23" s="101" t="s">
        <v>11</v>
      </c>
      <c r="B23" s="102"/>
      <c r="C23" s="69"/>
      <c r="D23" s="70"/>
      <c r="E23" s="24"/>
    </row>
    <row r="24" spans="1:5" s="20" customFormat="1" ht="13">
      <c r="A24" s="101" t="s">
        <v>12</v>
      </c>
      <c r="B24" s="102"/>
      <c r="C24" s="69"/>
      <c r="D24" s="70"/>
      <c r="E24" s="24"/>
    </row>
    <row r="25" spans="1:5" s="20" customFormat="1" ht="13">
      <c r="A25" s="24"/>
      <c r="B25" s="24"/>
      <c r="C25" s="24"/>
      <c r="D25" s="24"/>
      <c r="E25" s="24"/>
    </row>
    <row r="26" spans="1:5" s="20" customFormat="1" ht="13">
      <c r="A26" s="103" t="s">
        <v>13</v>
      </c>
      <c r="B26" s="104"/>
      <c r="C26" s="69"/>
      <c r="D26" s="70"/>
      <c r="E26" s="24"/>
    </row>
    <row r="27" spans="1:5" s="20" customFormat="1" ht="13">
      <c r="A27" s="101" t="s">
        <v>14</v>
      </c>
      <c r="B27" s="102"/>
      <c r="C27" s="69"/>
      <c r="D27" s="70"/>
      <c r="E27" s="24"/>
    </row>
    <row r="28" spans="1:5" s="20" customFormat="1" ht="13">
      <c r="A28" s="101" t="s">
        <v>15</v>
      </c>
      <c r="B28" s="102"/>
      <c r="C28" s="69"/>
      <c r="D28" s="70"/>
      <c r="E28" s="24"/>
    </row>
    <row r="29" spans="1:5" s="20" customFormat="1" ht="13">
      <c r="A29" s="101" t="s">
        <v>16</v>
      </c>
      <c r="B29" s="102"/>
      <c r="C29" s="69"/>
      <c r="D29" s="70"/>
      <c r="E29" s="24"/>
    </row>
    <row r="30" spans="1:5" s="20" customFormat="1" ht="13">
      <c r="A30" s="101" t="s">
        <v>17</v>
      </c>
      <c r="B30" s="102"/>
      <c r="C30" s="69"/>
      <c r="D30" s="70"/>
      <c r="E30" s="24"/>
    </row>
    <row r="31" spans="1:5" s="20" customFormat="1" ht="13">
      <c r="A31" s="70"/>
      <c r="B31" s="70"/>
      <c r="C31" s="70"/>
      <c r="D31" s="70"/>
      <c r="E31" s="24"/>
    </row>
    <row r="32" spans="1:5" s="20" customFormat="1" ht="13">
      <c r="A32" s="24"/>
      <c r="B32" s="24"/>
      <c r="C32" s="24"/>
      <c r="D32" s="24"/>
      <c r="E32" s="24"/>
    </row>
    <row r="33" s="25" customFormat="1" ht="12.5"/>
    <row r="34" s="25" customFormat="1" ht="12.5"/>
    <row r="35" s="25" customFormat="1" ht="12.5"/>
  </sheetData>
  <mergeCells count="19">
    <mergeCell ref="A13:B13"/>
    <mergeCell ref="A21:B21"/>
    <mergeCell ref="A20:B20"/>
    <mergeCell ref="A19:B19"/>
    <mergeCell ref="A18:B18"/>
    <mergeCell ref="A16:C16"/>
    <mergeCell ref="A5:C5"/>
    <mergeCell ref="A9:C9"/>
    <mergeCell ref="A6:C6"/>
    <mergeCell ref="A7:C7"/>
    <mergeCell ref="A11:C11"/>
    <mergeCell ref="A22:B22"/>
    <mergeCell ref="A28:B28"/>
    <mergeCell ref="A29:B29"/>
    <mergeCell ref="A30:B30"/>
    <mergeCell ref="A24:B24"/>
    <mergeCell ref="A26:B26"/>
    <mergeCell ref="A27:B27"/>
    <mergeCell ref="A23:B23"/>
  </mergeCells>
  <pageMargins left="0.7" right="0.7" top="0.75" bottom="0.75" header="0.3" footer="0.3"/>
  <pageSetup paperSize="8"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S37"/>
  <sheetViews>
    <sheetView showGridLines="0" view="pageBreakPreview" zoomScaleNormal="100" zoomScaleSheetLayoutView="100" workbookViewId="0">
      <selection activeCell="R13" sqref="R13"/>
    </sheetView>
  </sheetViews>
  <sheetFormatPr defaultColWidth="9" defaultRowHeight="14"/>
  <cols>
    <col min="1" max="1" width="8.08203125" style="2" customWidth="1"/>
    <col min="2" max="3" width="23.08203125" style="2" customWidth="1"/>
    <col min="4" max="4" width="1.83203125" style="2" customWidth="1"/>
    <col min="5" max="17" width="10" style="2" customWidth="1"/>
    <col min="18" max="18" width="1.58203125" style="2" customWidth="1"/>
    <col min="19" max="19" width="8.33203125" style="2" customWidth="1"/>
    <col min="20" max="20" width="1.83203125" style="2" customWidth="1"/>
    <col min="21" max="16384" width="9" style="2"/>
  </cols>
  <sheetData>
    <row r="1" spans="1:19" ht="35.5">
      <c r="A1" s="35" t="s">
        <v>413</v>
      </c>
      <c r="B1" s="1"/>
      <c r="C1" s="1"/>
    </row>
    <row r="3" spans="1:19" s="3" customFormat="1" ht="19.5" customHeight="1">
      <c r="A3" s="34" t="s">
        <v>414</v>
      </c>
      <c r="B3" s="34"/>
      <c r="C3" s="34"/>
      <c r="D3" s="34"/>
      <c r="E3" s="34"/>
      <c r="F3" s="34"/>
      <c r="G3" s="34"/>
      <c r="H3" s="34"/>
      <c r="I3" s="34"/>
      <c r="J3" s="34"/>
      <c r="K3" s="34"/>
      <c r="L3" s="34"/>
      <c r="M3" s="34"/>
      <c r="N3" s="34"/>
      <c r="O3" s="34"/>
      <c r="P3" s="34"/>
      <c r="Q3" s="55">
        <f>Cover!C11</f>
        <v>0</v>
      </c>
      <c r="R3" s="56"/>
      <c r="S3" s="56"/>
    </row>
    <row r="4" spans="1:19" s="3" customFormat="1" ht="19.5">
      <c r="A4" s="6"/>
      <c r="B4" s="6"/>
      <c r="C4" s="6"/>
      <c r="D4" s="6"/>
      <c r="E4" s="6"/>
      <c r="F4" s="6"/>
      <c r="G4" s="6"/>
      <c r="H4" s="6"/>
      <c r="I4" s="6"/>
      <c r="J4" s="6"/>
      <c r="K4" s="6"/>
      <c r="L4" s="6"/>
      <c r="M4" s="6"/>
      <c r="N4" s="6"/>
      <c r="O4" s="6"/>
      <c r="P4" s="6"/>
      <c r="Q4" s="14"/>
      <c r="S4" s="5"/>
    </row>
    <row r="5" spans="1:19" s="3" customFormat="1" ht="14.5">
      <c r="A5" s="22">
        <v>1</v>
      </c>
      <c r="B5" s="22">
        <v>2</v>
      </c>
      <c r="C5" s="22">
        <v>3</v>
      </c>
      <c r="D5" s="22"/>
      <c r="E5" s="22">
        <v>4</v>
      </c>
      <c r="F5" s="22">
        <v>5</v>
      </c>
      <c r="G5" s="22">
        <v>6</v>
      </c>
      <c r="H5" s="22">
        <v>7</v>
      </c>
      <c r="I5" s="22">
        <v>8</v>
      </c>
      <c r="J5" s="22">
        <v>9</v>
      </c>
      <c r="K5" s="22">
        <v>10</v>
      </c>
      <c r="L5" s="22">
        <v>11</v>
      </c>
      <c r="M5" s="22">
        <v>12</v>
      </c>
      <c r="N5" s="22">
        <v>13</v>
      </c>
      <c r="O5" s="22">
        <v>14</v>
      </c>
      <c r="P5" s="22">
        <v>15</v>
      </c>
      <c r="Q5" s="22">
        <v>16</v>
      </c>
      <c r="R5" s="22"/>
      <c r="S5" s="22"/>
    </row>
    <row r="6" spans="1:19" s="8" customFormat="1" ht="16" customHeight="1">
      <c r="A6" s="98" t="s">
        <v>20</v>
      </c>
      <c r="B6" s="99"/>
      <c r="C6" s="100"/>
      <c r="D6" s="9"/>
      <c r="E6" s="97" t="s">
        <v>415</v>
      </c>
      <c r="F6" s="97" t="s">
        <v>416</v>
      </c>
      <c r="G6" s="97"/>
      <c r="H6" s="97"/>
      <c r="I6" s="97"/>
      <c r="J6" s="97"/>
      <c r="K6" s="97"/>
      <c r="L6" s="97"/>
      <c r="M6" s="97" t="s">
        <v>417</v>
      </c>
      <c r="N6" s="97"/>
      <c r="O6" s="97"/>
      <c r="P6" s="97" t="s">
        <v>418</v>
      </c>
      <c r="Q6" s="97" t="s">
        <v>419</v>
      </c>
      <c r="R6" s="7"/>
      <c r="S6" s="97" t="s">
        <v>25</v>
      </c>
    </row>
    <row r="7" spans="1:19" s="8" customFormat="1" ht="15.5">
      <c r="A7" s="98"/>
      <c r="B7" s="99"/>
      <c r="C7" s="100"/>
      <c r="D7" s="9"/>
      <c r="E7" s="97"/>
      <c r="F7" s="97" t="s">
        <v>420</v>
      </c>
      <c r="G7" s="97"/>
      <c r="H7" s="97"/>
      <c r="I7" s="97" t="s">
        <v>421</v>
      </c>
      <c r="J7" s="97"/>
      <c r="K7" s="97"/>
      <c r="L7" s="73" t="s">
        <v>422</v>
      </c>
      <c r="M7" s="97"/>
      <c r="N7" s="97"/>
      <c r="O7" s="97"/>
      <c r="P7" s="97"/>
      <c r="Q7" s="97"/>
      <c r="R7" s="7"/>
      <c r="S7" s="97"/>
    </row>
    <row r="8" spans="1:19" s="8" customFormat="1" ht="39">
      <c r="A8" s="98"/>
      <c r="B8" s="99"/>
      <c r="C8" s="100"/>
      <c r="D8" s="9"/>
      <c r="E8" s="97"/>
      <c r="F8" s="73" t="s">
        <v>423</v>
      </c>
      <c r="G8" s="73" t="s">
        <v>424</v>
      </c>
      <c r="H8" s="73" t="s">
        <v>425</v>
      </c>
      <c r="I8" s="73" t="s">
        <v>423</v>
      </c>
      <c r="J8" s="73" t="s">
        <v>424</v>
      </c>
      <c r="K8" s="73" t="s">
        <v>425</v>
      </c>
      <c r="L8" s="73" t="s">
        <v>425</v>
      </c>
      <c r="M8" s="97"/>
      <c r="N8" s="97"/>
      <c r="O8" s="97"/>
      <c r="P8" s="97"/>
      <c r="Q8" s="97"/>
      <c r="R8" s="7"/>
      <c r="S8" s="97"/>
    </row>
    <row r="9" spans="1:19" s="3" customFormat="1" ht="65">
      <c r="A9" s="98" t="s">
        <v>21</v>
      </c>
      <c r="B9" s="99"/>
      <c r="C9" s="100"/>
      <c r="D9" s="9"/>
      <c r="E9" s="73" t="s">
        <v>354</v>
      </c>
      <c r="F9" s="73" t="s">
        <v>354</v>
      </c>
      <c r="G9" s="73" t="s">
        <v>355</v>
      </c>
      <c r="H9" s="73" t="s">
        <v>426</v>
      </c>
      <c r="I9" s="73" t="s">
        <v>354</v>
      </c>
      <c r="J9" s="73" t="s">
        <v>355</v>
      </c>
      <c r="K9" s="73" t="s">
        <v>426</v>
      </c>
      <c r="L9" s="73" t="s">
        <v>426</v>
      </c>
      <c r="M9" s="73" t="s">
        <v>427</v>
      </c>
      <c r="N9" s="73" t="s">
        <v>428</v>
      </c>
      <c r="O9" s="73" t="s">
        <v>429</v>
      </c>
      <c r="P9" s="73" t="s">
        <v>355</v>
      </c>
      <c r="Q9" s="73" t="s">
        <v>285</v>
      </c>
      <c r="R9" s="9"/>
      <c r="S9" s="97"/>
    </row>
    <row r="10" spans="1:19" s="3" customFormat="1" ht="14.5">
      <c r="A10" s="98" t="s">
        <v>22</v>
      </c>
      <c r="B10" s="99"/>
      <c r="C10" s="100"/>
      <c r="D10" s="9"/>
      <c r="E10" s="73">
        <v>2</v>
      </c>
      <c r="F10" s="73">
        <v>2</v>
      </c>
      <c r="G10" s="73">
        <v>0</v>
      </c>
      <c r="H10" s="73">
        <v>2</v>
      </c>
      <c r="I10" s="73">
        <v>2</v>
      </c>
      <c r="J10" s="73">
        <v>0</v>
      </c>
      <c r="K10" s="73">
        <v>2</v>
      </c>
      <c r="L10" s="73">
        <v>2</v>
      </c>
      <c r="M10" s="73">
        <v>0</v>
      </c>
      <c r="N10" s="73">
        <v>0</v>
      </c>
      <c r="O10" s="73">
        <v>4</v>
      </c>
      <c r="P10" s="73">
        <v>0</v>
      </c>
      <c r="Q10" s="73">
        <v>2</v>
      </c>
      <c r="R10" s="9"/>
      <c r="S10" s="97"/>
    </row>
    <row r="11" spans="1:19" s="3" customFormat="1" ht="14.5">
      <c r="A11" s="10"/>
      <c r="B11" s="10"/>
      <c r="C11" s="10"/>
      <c r="D11" s="9"/>
      <c r="E11" s="9"/>
      <c r="F11" s="9"/>
      <c r="G11" s="9"/>
      <c r="H11" s="9"/>
      <c r="I11" s="17"/>
      <c r="J11" s="17"/>
      <c r="K11" s="9"/>
      <c r="L11" s="9"/>
      <c r="M11" s="9"/>
      <c r="N11" s="9"/>
      <c r="O11" s="9"/>
      <c r="P11" s="9"/>
      <c r="Q11" s="9"/>
      <c r="R11" s="9"/>
    </row>
    <row r="12" spans="1:19" s="3" customFormat="1" ht="14.5">
      <c r="A12" s="73" t="s">
        <v>357</v>
      </c>
      <c r="B12" s="73" t="s">
        <v>358</v>
      </c>
      <c r="C12" s="73" t="s">
        <v>359</v>
      </c>
      <c r="D12" s="9"/>
      <c r="E12" s="4"/>
      <c r="F12" s="4"/>
      <c r="G12" s="4"/>
      <c r="H12" s="9"/>
      <c r="I12" s="9"/>
      <c r="J12" s="9"/>
      <c r="K12" s="9"/>
      <c r="L12" s="9"/>
      <c r="M12" s="9"/>
      <c r="N12" s="9"/>
      <c r="O12" s="9"/>
      <c r="P12" s="9"/>
      <c r="Q12" s="9"/>
      <c r="R12" s="9"/>
    </row>
    <row r="13" spans="1:19" s="3" customFormat="1" ht="14.5">
      <c r="A13" s="44">
        <f>'P1'!A14</f>
        <v>1</v>
      </c>
      <c r="B13" s="44" t="str">
        <f>'P1'!B14</f>
        <v>Heyford park</v>
      </c>
      <c r="C13" s="44" t="str">
        <f>'P1'!C14</f>
        <v>Thames Water</v>
      </c>
      <c r="D13" s="9"/>
      <c r="E13" s="45">
        <v>0</v>
      </c>
      <c r="F13" s="45">
        <v>0</v>
      </c>
      <c r="G13" s="45">
        <v>0</v>
      </c>
      <c r="H13" s="42">
        <v>0</v>
      </c>
      <c r="I13" s="45">
        <v>0</v>
      </c>
      <c r="J13" s="45">
        <v>0</v>
      </c>
      <c r="K13" s="42">
        <v>0</v>
      </c>
      <c r="L13" s="42">
        <v>0</v>
      </c>
      <c r="M13" s="45">
        <v>0</v>
      </c>
      <c r="N13" s="45">
        <v>0</v>
      </c>
      <c r="O13" s="48">
        <v>0</v>
      </c>
      <c r="P13" s="45">
        <v>0</v>
      </c>
      <c r="Q13" s="45">
        <v>0</v>
      </c>
      <c r="R13" s="9"/>
      <c r="S13" s="43" t="s">
        <v>430</v>
      </c>
    </row>
    <row r="14" spans="1:19" s="3" customFormat="1" ht="14.5">
      <c r="A14" s="44">
        <f>'P1'!A15</f>
        <v>0</v>
      </c>
      <c r="B14" s="44">
        <f>'P1'!B15</f>
        <v>0</v>
      </c>
      <c r="C14" s="44">
        <f>'P1'!C15</f>
        <v>0</v>
      </c>
      <c r="D14" s="9"/>
      <c r="E14" s="45"/>
      <c r="F14" s="45"/>
      <c r="G14" s="45"/>
      <c r="H14" s="42" t="str">
        <f t="shared" ref="H14:H24" si="0">IF(G14&lt;&gt;0,F14*1000000/G14/365,"")</f>
        <v/>
      </c>
      <c r="I14" s="45"/>
      <c r="J14" s="45"/>
      <c r="K14" s="42" t="str">
        <f t="shared" ref="K14:K24" si="1">IF(J14&lt;&gt;0,I14*1000000/J14/365,"")</f>
        <v/>
      </c>
      <c r="L14" s="42" t="str">
        <f t="shared" ref="L13:L17" si="2">IF(AND(H14&lt;&gt;"",K14&lt;&gt;""),IF(H14&lt;&gt;"",H14*(G14/(G14+J14)))+IF(K14&lt;&gt;"",K14*(J14/(G14+J14))),"")</f>
        <v/>
      </c>
      <c r="M14" s="45"/>
      <c r="N14" s="45"/>
      <c r="O14" s="42" t="str">
        <f>IF(N14&gt;0,(M14*N14)/(('P1'!K15+'P1'!P15)*1000),"")</f>
        <v/>
      </c>
      <c r="P14" s="45"/>
      <c r="Q14" s="45"/>
      <c r="R14" s="9"/>
      <c r="S14" s="43" t="s">
        <v>431</v>
      </c>
    </row>
    <row r="15" spans="1:19" s="3" customFormat="1" ht="14.5">
      <c r="A15" s="44">
        <f>'P1'!A16</f>
        <v>0</v>
      </c>
      <c r="B15" s="44">
        <f>'P1'!B16</f>
        <v>0</v>
      </c>
      <c r="C15" s="44">
        <f>'P1'!C16</f>
        <v>0</v>
      </c>
      <c r="D15" s="9"/>
      <c r="E15" s="45"/>
      <c r="F15" s="45"/>
      <c r="G15" s="45"/>
      <c r="H15" s="42" t="str">
        <f t="shared" si="0"/>
        <v/>
      </c>
      <c r="I15" s="45"/>
      <c r="J15" s="45"/>
      <c r="K15" s="47" t="str">
        <f t="shared" si="1"/>
        <v/>
      </c>
      <c r="L15" s="42" t="str">
        <f t="shared" si="2"/>
        <v/>
      </c>
      <c r="M15" s="45"/>
      <c r="N15" s="45"/>
      <c r="O15" s="42" t="str">
        <f>IF(N15&gt;0,(M15*N15)/(('P1'!K16+'P1'!P16)*1000),"")</f>
        <v/>
      </c>
      <c r="P15" s="45"/>
      <c r="Q15" s="45"/>
      <c r="S15" s="43" t="s">
        <v>432</v>
      </c>
    </row>
    <row r="16" spans="1:19" s="3" customFormat="1" ht="14.5">
      <c r="A16" s="44">
        <f>'P1'!A17</f>
        <v>0</v>
      </c>
      <c r="B16" s="44">
        <f>'P1'!B17</f>
        <v>0</v>
      </c>
      <c r="C16" s="44">
        <f>'P1'!C17</f>
        <v>0</v>
      </c>
      <c r="D16" s="9"/>
      <c r="E16" s="45"/>
      <c r="F16" s="45"/>
      <c r="G16" s="45"/>
      <c r="H16" s="42" t="str">
        <f t="shared" si="0"/>
        <v/>
      </c>
      <c r="I16" s="45"/>
      <c r="J16" s="45"/>
      <c r="K16" s="47" t="str">
        <f t="shared" si="1"/>
        <v/>
      </c>
      <c r="L16" s="42" t="str">
        <f t="shared" si="2"/>
        <v/>
      </c>
      <c r="M16" s="45"/>
      <c r="N16" s="45"/>
      <c r="O16" s="42" t="str">
        <f>IF(N16&gt;0,(M16*N16)/(('P1'!K17+'P1'!P17)*1000),"")</f>
        <v/>
      </c>
      <c r="P16" s="45"/>
      <c r="Q16" s="45"/>
      <c r="S16" s="43" t="s">
        <v>433</v>
      </c>
    </row>
    <row r="17" spans="1:19" s="3" customFormat="1" ht="14.5">
      <c r="A17" s="44">
        <f>'P1'!A18</f>
        <v>0</v>
      </c>
      <c r="B17" s="44">
        <f>'P1'!B18</f>
        <v>0</v>
      </c>
      <c r="C17" s="44">
        <f>'P1'!C18</f>
        <v>0</v>
      </c>
      <c r="D17" s="9"/>
      <c r="E17" s="45"/>
      <c r="F17" s="45"/>
      <c r="G17" s="45"/>
      <c r="H17" s="42" t="str">
        <f t="shared" si="0"/>
        <v/>
      </c>
      <c r="I17" s="45"/>
      <c r="J17" s="45"/>
      <c r="K17" s="47" t="str">
        <f>IF(J17&lt;&gt;0,I17*1000000/J17/365,"")</f>
        <v/>
      </c>
      <c r="L17" s="42" t="str">
        <f t="shared" si="2"/>
        <v/>
      </c>
      <c r="M17" s="45"/>
      <c r="N17" s="45"/>
      <c r="O17" s="42" t="str">
        <f>IF(N17&gt;0,(M17*N17)/(('P1'!K18+'P1'!P18)*1000),"")</f>
        <v/>
      </c>
      <c r="P17" s="45"/>
      <c r="Q17" s="45"/>
      <c r="S17" s="43" t="s">
        <v>434</v>
      </c>
    </row>
    <row r="18" spans="1:19" s="3" customFormat="1" ht="14.5">
      <c r="A18" s="44">
        <f>'P1'!A19</f>
        <v>0</v>
      </c>
      <c r="B18" s="44">
        <f>'P1'!B19</f>
        <v>0</v>
      </c>
      <c r="C18" s="44">
        <f>'P1'!C19</f>
        <v>0</v>
      </c>
      <c r="D18" s="9"/>
      <c r="E18" s="45"/>
      <c r="F18" s="45"/>
      <c r="G18" s="45"/>
      <c r="H18" s="42" t="str">
        <f t="shared" si="0"/>
        <v/>
      </c>
      <c r="I18" s="45"/>
      <c r="J18" s="45"/>
      <c r="K18" s="47" t="str">
        <f t="shared" si="1"/>
        <v/>
      </c>
      <c r="L18" s="42" t="str">
        <f t="shared" ref="L18:L24" si="3">IF(AND(H18&lt;&gt;"",K18&lt;&gt;""),IF(H18&lt;&gt;"",H18*(G18/(G18+J18)))+IF(K18&lt;&gt;"",K18*(J18/(G18+J18))),"")</f>
        <v/>
      </c>
      <c r="M18" s="45"/>
      <c r="N18" s="45"/>
      <c r="O18" s="42" t="str">
        <f>IF(N18&gt;0,(M18*N18)/(('P1'!K19+'P1'!P19)*1000),"")</f>
        <v/>
      </c>
      <c r="P18" s="45"/>
      <c r="Q18" s="45"/>
      <c r="S18" s="43" t="s">
        <v>435</v>
      </c>
    </row>
    <row r="19" spans="1:19" s="3" customFormat="1" ht="14.5">
      <c r="A19" s="44">
        <f>'P1'!A20</f>
        <v>0</v>
      </c>
      <c r="B19" s="44">
        <f>'P1'!B20</f>
        <v>0</v>
      </c>
      <c r="C19" s="44">
        <f>'P1'!C20</f>
        <v>0</v>
      </c>
      <c r="D19" s="9"/>
      <c r="E19" s="45"/>
      <c r="F19" s="45"/>
      <c r="G19" s="45"/>
      <c r="H19" s="42" t="str">
        <f t="shared" si="0"/>
        <v/>
      </c>
      <c r="I19" s="45"/>
      <c r="J19" s="45"/>
      <c r="K19" s="47" t="str">
        <f t="shared" si="1"/>
        <v/>
      </c>
      <c r="L19" s="42" t="str">
        <f t="shared" si="3"/>
        <v/>
      </c>
      <c r="M19" s="45"/>
      <c r="N19" s="45"/>
      <c r="O19" s="42" t="str">
        <f>IF(N19&gt;0,(M19*N19)/(('P1'!K20+'P1'!P20)*1000),"")</f>
        <v/>
      </c>
      <c r="P19" s="45"/>
      <c r="Q19" s="45"/>
      <c r="S19" s="43" t="s">
        <v>436</v>
      </c>
    </row>
    <row r="20" spans="1:19" s="3" customFormat="1" ht="14.5">
      <c r="A20" s="44">
        <f>'P1'!A21</f>
        <v>0</v>
      </c>
      <c r="B20" s="44">
        <f>'P1'!B21</f>
        <v>0</v>
      </c>
      <c r="C20" s="44">
        <f>'P1'!C21</f>
        <v>0</v>
      </c>
      <c r="D20" s="9"/>
      <c r="E20" s="45"/>
      <c r="F20" s="45"/>
      <c r="G20" s="45"/>
      <c r="H20" s="42" t="str">
        <f t="shared" si="0"/>
        <v/>
      </c>
      <c r="I20" s="45"/>
      <c r="J20" s="45"/>
      <c r="K20" s="47" t="str">
        <f t="shared" si="1"/>
        <v/>
      </c>
      <c r="L20" s="42" t="str">
        <f t="shared" si="3"/>
        <v/>
      </c>
      <c r="M20" s="45"/>
      <c r="N20" s="45"/>
      <c r="O20" s="42" t="str">
        <f>IF(N20&gt;0,(M20*N20)/(('P1'!K21+'P1'!P21)*1000),"")</f>
        <v/>
      </c>
      <c r="P20" s="45"/>
      <c r="Q20" s="45"/>
      <c r="S20" s="43" t="s">
        <v>437</v>
      </c>
    </row>
    <row r="21" spans="1:19" s="3" customFormat="1" ht="14.5">
      <c r="A21" s="44">
        <f>'P1'!A22</f>
        <v>0</v>
      </c>
      <c r="B21" s="44">
        <f>'P1'!B22</f>
        <v>0</v>
      </c>
      <c r="C21" s="44">
        <f>'P1'!C22</f>
        <v>0</v>
      </c>
      <c r="D21" s="9"/>
      <c r="E21" s="45"/>
      <c r="F21" s="45"/>
      <c r="G21" s="45"/>
      <c r="H21" s="42" t="str">
        <f t="shared" si="0"/>
        <v/>
      </c>
      <c r="I21" s="45"/>
      <c r="J21" s="45"/>
      <c r="K21" s="47" t="str">
        <f t="shared" si="1"/>
        <v/>
      </c>
      <c r="L21" s="42" t="str">
        <f t="shared" si="3"/>
        <v/>
      </c>
      <c r="M21" s="45"/>
      <c r="N21" s="45"/>
      <c r="O21" s="42" t="str">
        <f>IF(N21&gt;0,(M21*N21)/(('P1'!K22+'P1'!P22)*1000),"")</f>
        <v/>
      </c>
      <c r="P21" s="45"/>
      <c r="Q21" s="45"/>
      <c r="S21" s="43" t="s">
        <v>438</v>
      </c>
    </row>
    <row r="22" spans="1:19" s="3" customFormat="1" ht="14.5">
      <c r="A22" s="44">
        <f>'P1'!A23</f>
        <v>0</v>
      </c>
      <c r="B22" s="44">
        <f>'P1'!B23</f>
        <v>0</v>
      </c>
      <c r="C22" s="44">
        <f>'P1'!C23</f>
        <v>0</v>
      </c>
      <c r="D22" s="9"/>
      <c r="E22" s="45"/>
      <c r="F22" s="45"/>
      <c r="G22" s="45"/>
      <c r="H22" s="42" t="str">
        <f t="shared" si="0"/>
        <v/>
      </c>
      <c r="I22" s="45"/>
      <c r="J22" s="45"/>
      <c r="K22" s="47" t="str">
        <f t="shared" si="1"/>
        <v/>
      </c>
      <c r="L22" s="42" t="str">
        <f t="shared" si="3"/>
        <v/>
      </c>
      <c r="M22" s="45"/>
      <c r="N22" s="45"/>
      <c r="O22" s="42" t="str">
        <f>IF(N22&gt;0,(M22*N22)/(('P1'!K23+'P1'!P23)*1000),"")</f>
        <v/>
      </c>
      <c r="P22" s="45"/>
      <c r="Q22" s="45"/>
      <c r="S22" s="43" t="s">
        <v>439</v>
      </c>
    </row>
    <row r="23" spans="1:19" s="3" customFormat="1" ht="14.5">
      <c r="A23" s="44">
        <f>'P1'!A24</f>
        <v>0</v>
      </c>
      <c r="B23" s="44">
        <f>'P1'!B24</f>
        <v>0</v>
      </c>
      <c r="C23" s="44">
        <f>'P1'!C24</f>
        <v>0</v>
      </c>
      <c r="D23" s="9"/>
      <c r="E23" s="45"/>
      <c r="F23" s="45"/>
      <c r="G23" s="45"/>
      <c r="H23" s="42" t="str">
        <f t="shared" si="0"/>
        <v/>
      </c>
      <c r="I23" s="45"/>
      <c r="J23" s="45"/>
      <c r="K23" s="47" t="str">
        <f t="shared" si="1"/>
        <v/>
      </c>
      <c r="L23" s="42" t="str">
        <f t="shared" si="3"/>
        <v/>
      </c>
      <c r="M23" s="45"/>
      <c r="N23" s="45"/>
      <c r="O23" s="42" t="str">
        <f>IF(N23&gt;0,(M23*N23)/(('P1'!K24+'P1'!P24)*1000),"")</f>
        <v/>
      </c>
      <c r="P23" s="45"/>
      <c r="Q23" s="45"/>
      <c r="S23" s="43" t="s">
        <v>372</v>
      </c>
    </row>
    <row r="24" spans="1:19" s="3" customFormat="1" ht="14.5">
      <c r="A24" s="44">
        <f>'P1'!A25</f>
        <v>0</v>
      </c>
      <c r="B24" s="44">
        <f>'P1'!B25</f>
        <v>0</v>
      </c>
      <c r="C24" s="44">
        <f>'P1'!C25</f>
        <v>0</v>
      </c>
      <c r="D24" s="9"/>
      <c r="E24" s="45"/>
      <c r="F24" s="45"/>
      <c r="G24" s="45"/>
      <c r="H24" s="42" t="str">
        <f t="shared" si="0"/>
        <v/>
      </c>
      <c r="I24" s="45"/>
      <c r="J24" s="45"/>
      <c r="K24" s="47" t="str">
        <f t="shared" si="1"/>
        <v/>
      </c>
      <c r="L24" s="42" t="str">
        <f t="shared" si="3"/>
        <v/>
      </c>
      <c r="M24" s="45"/>
      <c r="N24" s="45"/>
      <c r="O24" s="42" t="str">
        <f>IF(N24&gt;0,(M24*N24)/(('P1'!K25+'P1'!P25)*1000),"")</f>
        <v/>
      </c>
      <c r="P24" s="45"/>
      <c r="Q24" s="45"/>
      <c r="S24" s="43" t="s">
        <v>440</v>
      </c>
    </row>
    <row r="25" spans="1:19" s="3" customFormat="1" ht="14.5">
      <c r="A25" s="11"/>
      <c r="B25" s="11"/>
      <c r="C25" s="11"/>
      <c r="D25" s="9"/>
      <c r="E25" s="12"/>
      <c r="F25" s="12"/>
      <c r="G25" s="12"/>
      <c r="H25" s="12"/>
      <c r="I25" s="12"/>
      <c r="J25" s="12"/>
      <c r="K25" s="12"/>
      <c r="L25" s="12"/>
      <c r="M25" s="12"/>
      <c r="N25" s="12"/>
      <c r="O25" s="12"/>
      <c r="P25" s="12"/>
      <c r="Q25" s="12"/>
      <c r="S25" s="13"/>
    </row>
    <row r="26" spans="1:19" s="3" customFormat="1" ht="15.65" customHeight="1">
      <c r="A26" s="93" t="s">
        <v>374</v>
      </c>
      <c r="B26" s="94"/>
      <c r="C26" s="11"/>
      <c r="D26" s="12"/>
      <c r="E26" s="12"/>
      <c r="F26" s="12"/>
      <c r="G26" s="12"/>
      <c r="H26" s="12"/>
      <c r="I26" s="12"/>
      <c r="J26" s="12"/>
      <c r="K26" s="12"/>
      <c r="L26" s="12"/>
      <c r="M26" s="12"/>
      <c r="N26" s="12"/>
      <c r="O26" s="12"/>
      <c r="P26" s="12"/>
      <c r="Q26" s="12"/>
      <c r="S26" s="13"/>
    </row>
    <row r="27" spans="1:19" s="3" customFormat="1" ht="14.5">
      <c r="A27" s="91" t="s">
        <v>28</v>
      </c>
      <c r="B27" s="92"/>
      <c r="C27" s="11"/>
      <c r="D27" s="16"/>
      <c r="E27" s="47">
        <f t="shared" ref="E27:P27" si="4">SUM(E13:E24)</f>
        <v>0</v>
      </c>
      <c r="F27" s="46">
        <f>SUM(F13:F24)</f>
        <v>0</v>
      </c>
      <c r="G27" s="46">
        <f>SUM(G13:G24)</f>
        <v>0</v>
      </c>
      <c r="H27" s="42">
        <f>SUM(H13:H24)</f>
        <v>0</v>
      </c>
      <c r="I27" s="46">
        <f t="shared" ref="I27:K27" si="5">SUM(I13:I24)</f>
        <v>0</v>
      </c>
      <c r="J27" s="46">
        <f t="shared" si="5"/>
        <v>0</v>
      </c>
      <c r="K27" s="42">
        <f t="shared" si="5"/>
        <v>0</v>
      </c>
      <c r="L27" s="42">
        <f>SUM(L13:L24)</f>
        <v>0</v>
      </c>
      <c r="M27" s="46">
        <f t="shared" ref="M27" si="6">SUM(M13:M24)</f>
        <v>0</v>
      </c>
      <c r="N27" s="47">
        <f>SUM(N13:N24)</f>
        <v>0</v>
      </c>
      <c r="O27" s="48">
        <f t="shared" ref="O27" si="7">SUM(O13:O24)</f>
        <v>0</v>
      </c>
      <c r="P27" s="47">
        <f t="shared" si="4"/>
        <v>0</v>
      </c>
      <c r="Q27" s="12"/>
      <c r="S27" s="43" t="s">
        <v>441</v>
      </c>
    </row>
    <row r="28" spans="1:19" s="3" customFormat="1" ht="14.5">
      <c r="A28" s="91" t="s">
        <v>400</v>
      </c>
      <c r="B28" s="92"/>
      <c r="C28" s="11"/>
      <c r="D28" s="16"/>
      <c r="E28" s="39">
        <f>AVERAGE(E13:E24)</f>
        <v>0</v>
      </c>
      <c r="F28" s="39">
        <f t="shared" ref="F28:G28" si="8">AVERAGE(F13:F24)</f>
        <v>0</v>
      </c>
      <c r="G28" s="39">
        <f t="shared" si="8"/>
        <v>0</v>
      </c>
      <c r="H28" s="39">
        <f>AVERAGE(H13:H24)</f>
        <v>0</v>
      </c>
      <c r="I28" s="39">
        <f t="shared" ref="I28:K28" si="9">AVERAGE(I13:I24)</f>
        <v>0</v>
      </c>
      <c r="J28" s="39">
        <f t="shared" si="9"/>
        <v>0</v>
      </c>
      <c r="K28" s="39">
        <f t="shared" si="9"/>
        <v>0</v>
      </c>
      <c r="L28" s="39">
        <f>AVERAGE(L13:L24)</f>
        <v>0</v>
      </c>
      <c r="M28" s="39">
        <f t="shared" ref="M28" si="10">AVERAGE(M13:M24)</f>
        <v>0</v>
      </c>
      <c r="N28" s="39">
        <f t="shared" ref="N28:O28" si="11">AVERAGE(N13:N24)</f>
        <v>0</v>
      </c>
      <c r="O28" s="39">
        <f t="shared" si="11"/>
        <v>0</v>
      </c>
      <c r="P28" s="39">
        <f>AVERAGE(P13:P24)</f>
        <v>0</v>
      </c>
      <c r="Q28" s="12"/>
      <c r="S28" s="43" t="s">
        <v>442</v>
      </c>
    </row>
    <row r="29" spans="1:19" s="20" customFormat="1" ht="13">
      <c r="A29" s="19"/>
      <c r="B29" s="11"/>
      <c r="C29" s="11"/>
      <c r="D29" s="19"/>
      <c r="E29" s="19"/>
      <c r="F29" s="19"/>
      <c r="G29" s="19"/>
      <c r="H29" s="19"/>
      <c r="I29" s="19"/>
      <c r="J29" s="19"/>
      <c r="K29" s="19"/>
      <c r="L29" s="19"/>
      <c r="M29" s="19"/>
      <c r="N29" s="19"/>
      <c r="O29" s="19"/>
      <c r="P29" s="19"/>
      <c r="Q29" s="12"/>
      <c r="S29" s="21"/>
    </row>
    <row r="30" spans="1:19" s="3" customFormat="1" ht="15.65" customHeight="1">
      <c r="A30" s="146" t="s">
        <v>402</v>
      </c>
      <c r="B30" s="147"/>
      <c r="C30" s="11"/>
      <c r="D30" s="12"/>
      <c r="E30" s="9"/>
      <c r="F30" s="9"/>
      <c r="G30" s="9"/>
      <c r="H30" s="9"/>
      <c r="I30" s="9"/>
      <c r="J30" s="9"/>
      <c r="K30" s="9"/>
      <c r="L30" s="9"/>
      <c r="M30" s="9"/>
      <c r="N30" s="9"/>
      <c r="O30" s="9"/>
      <c r="P30" s="9"/>
      <c r="Q30" s="12"/>
      <c r="S30" s="13"/>
    </row>
    <row r="31" spans="1:19" s="3" customFormat="1" ht="14.5">
      <c r="A31" s="143" t="s">
        <v>443</v>
      </c>
      <c r="B31" s="143"/>
      <c r="C31" s="49">
        <f>'P1'!AG28</f>
        <v>0</v>
      </c>
      <c r="E31" s="12"/>
      <c r="F31" s="12"/>
      <c r="G31" s="12"/>
      <c r="H31" s="12"/>
      <c r="I31" s="12"/>
      <c r="J31" s="12"/>
      <c r="K31" s="12"/>
      <c r="L31" s="12"/>
      <c r="M31" s="12"/>
      <c r="N31" s="12"/>
      <c r="O31" s="12"/>
      <c r="P31" s="12"/>
      <c r="Q31" s="12"/>
      <c r="S31" s="13"/>
    </row>
    <row r="32" spans="1:19" s="3" customFormat="1" ht="14.5">
      <c r="A32" s="143" t="s">
        <v>444</v>
      </c>
      <c r="B32" s="143"/>
      <c r="C32" s="39">
        <f>'P1'!K28+'P1'!P28</f>
        <v>0</v>
      </c>
      <c r="E32" s="12"/>
      <c r="F32" s="12"/>
      <c r="G32" s="12"/>
      <c r="H32" s="12"/>
      <c r="I32" s="12"/>
      <c r="J32" s="12"/>
      <c r="K32" s="12"/>
      <c r="L32" s="12"/>
      <c r="M32" s="12"/>
      <c r="N32" s="12"/>
      <c r="O32" s="12"/>
      <c r="P32" s="12"/>
      <c r="Q32" s="12"/>
      <c r="S32" s="13"/>
    </row>
    <row r="33" spans="1:19" s="3" customFormat="1" ht="14.5">
      <c r="A33" s="143" t="s">
        <v>445</v>
      </c>
      <c r="B33" s="143"/>
      <c r="C33" s="47">
        <f>C32*1000</f>
        <v>0</v>
      </c>
      <c r="E33" s="12"/>
      <c r="F33" s="12"/>
      <c r="G33" s="12"/>
      <c r="H33" s="12"/>
      <c r="I33" s="12"/>
      <c r="J33" s="12"/>
      <c r="K33" s="12"/>
      <c r="L33" s="12"/>
      <c r="M33" s="12"/>
      <c r="N33" s="12"/>
      <c r="O33" s="12"/>
      <c r="P33" s="12"/>
      <c r="Q33" s="12"/>
      <c r="S33" s="13"/>
    </row>
    <row r="34" spans="1:19" s="3" customFormat="1" ht="14.5">
      <c r="A34" s="143" t="s">
        <v>407</v>
      </c>
      <c r="B34" s="143"/>
      <c r="C34" s="11"/>
      <c r="E34" s="12"/>
      <c r="F34" s="12"/>
      <c r="G34" s="12"/>
      <c r="H34" s="12"/>
      <c r="I34" s="12"/>
      <c r="J34" s="12"/>
      <c r="K34" s="12"/>
      <c r="L34" s="12"/>
      <c r="M34" s="12"/>
      <c r="N34" s="12"/>
      <c r="O34" s="12"/>
      <c r="P34" s="52">
        <v>1000</v>
      </c>
      <c r="Q34" s="12"/>
      <c r="S34" s="13"/>
    </row>
    <row r="35" spans="1:19" s="3" customFormat="1" ht="14.5">
      <c r="A35" s="143" t="s">
        <v>408</v>
      </c>
      <c r="B35" s="143"/>
      <c r="C35" s="11"/>
      <c r="E35" s="39">
        <f>E27</f>
        <v>0</v>
      </c>
      <c r="F35" s="23"/>
      <c r="G35" s="23"/>
      <c r="H35" s="39" t="e">
        <f>F27*1000000/G27/365</f>
        <v>#DIV/0!</v>
      </c>
      <c r="I35" s="23"/>
      <c r="J35" s="23"/>
      <c r="K35" s="39" t="e">
        <f>I27*1000000/J27/365</f>
        <v>#DIV/0!</v>
      </c>
      <c r="L35" s="39" t="e">
        <f>H27*(G27/(G27+J27))+K27*(J27/(G27+J27))</f>
        <v>#DIV/0!</v>
      </c>
      <c r="M35" s="12"/>
      <c r="N35" s="12"/>
      <c r="O35" s="39" t="str">
        <f>IF(N27,(M27*N27)/C33,"")</f>
        <v/>
      </c>
      <c r="P35" s="39" t="e">
        <f>P27/$C$31*P34</f>
        <v>#DIV/0!</v>
      </c>
      <c r="Q35" s="89"/>
      <c r="S35" s="13"/>
    </row>
    <row r="36" spans="1:19" s="3" customFormat="1" ht="65">
      <c r="A36" s="143" t="s">
        <v>446</v>
      </c>
      <c r="B36" s="143"/>
      <c r="C36" s="11"/>
      <c r="E36" s="50" t="s">
        <v>354</v>
      </c>
      <c r="F36" s="23"/>
      <c r="G36" s="23"/>
      <c r="H36" s="50" t="s">
        <v>426</v>
      </c>
      <c r="I36" s="23"/>
      <c r="J36" s="23"/>
      <c r="K36" s="50" t="s">
        <v>426</v>
      </c>
      <c r="L36" s="50" t="s">
        <v>426</v>
      </c>
      <c r="M36" s="12"/>
      <c r="N36" s="12"/>
      <c r="O36" s="50" t="s">
        <v>447</v>
      </c>
      <c r="P36" s="50" t="s">
        <v>448</v>
      </c>
      <c r="Q36" s="51" t="s">
        <v>449</v>
      </c>
      <c r="S36" s="13"/>
    </row>
    <row r="37" spans="1:19" s="3" customFormat="1" ht="14.5">
      <c r="A37" s="11"/>
      <c r="C37" s="11"/>
      <c r="D37" s="12"/>
      <c r="E37" s="12"/>
      <c r="F37" s="12"/>
      <c r="G37" s="12"/>
      <c r="H37" s="12"/>
      <c r="I37" s="12"/>
      <c r="J37" s="12"/>
      <c r="K37" s="12"/>
      <c r="L37" s="12"/>
      <c r="M37" s="12"/>
      <c r="N37" s="12"/>
      <c r="O37" s="12"/>
      <c r="P37" s="12"/>
      <c r="Q37" s="12"/>
      <c r="S37" s="13"/>
    </row>
  </sheetData>
  <mergeCells count="21">
    <mergeCell ref="F7:H7"/>
    <mergeCell ref="I7:K7"/>
    <mergeCell ref="F6:L6"/>
    <mergeCell ref="M6:O8"/>
    <mergeCell ref="Q6:Q8"/>
    <mergeCell ref="A35:B35"/>
    <mergeCell ref="A34:B34"/>
    <mergeCell ref="A36:B36"/>
    <mergeCell ref="S6:S10"/>
    <mergeCell ref="E6:E8"/>
    <mergeCell ref="P6:P8"/>
    <mergeCell ref="A6:C8"/>
    <mergeCell ref="A9:C9"/>
    <mergeCell ref="A10:C10"/>
    <mergeCell ref="A33:B33"/>
    <mergeCell ref="A32:B32"/>
    <mergeCell ref="A31:B31"/>
    <mergeCell ref="A30:B30"/>
    <mergeCell ref="A26:B26"/>
    <mergeCell ref="A28:B28"/>
    <mergeCell ref="A27:B27"/>
  </mergeCells>
  <pageMargins left="0.7" right="0.7" top="0.75" bottom="0.75" header="0.3" footer="0.3"/>
  <pageSetup paperSize="8" scale="61"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M37"/>
  <sheetViews>
    <sheetView showGridLines="0" view="pageBreakPreview" zoomScaleNormal="100" zoomScaleSheetLayoutView="100" workbookViewId="0">
      <selection activeCell="H19" sqref="H19"/>
    </sheetView>
  </sheetViews>
  <sheetFormatPr defaultColWidth="9" defaultRowHeight="14"/>
  <cols>
    <col min="1" max="1" width="8.25" style="2" customWidth="1"/>
    <col min="2" max="3" width="23.08203125" style="2" customWidth="1"/>
    <col min="4" max="4" width="1.83203125" style="2" customWidth="1"/>
    <col min="5" max="11" width="10" style="2" customWidth="1"/>
    <col min="12" max="12" width="1.58203125" style="2" customWidth="1"/>
    <col min="13" max="13" width="8.33203125" style="2" customWidth="1"/>
    <col min="14" max="14" width="1.83203125" style="2" customWidth="1"/>
    <col min="15" max="16384" width="9" style="2"/>
  </cols>
  <sheetData>
    <row r="1" spans="1:13" ht="35.5">
      <c r="A1" s="35" t="s">
        <v>450</v>
      </c>
      <c r="B1" s="1"/>
      <c r="C1" s="1"/>
    </row>
    <row r="3" spans="1:13" s="3" customFormat="1" ht="19.5" customHeight="1">
      <c r="A3" s="56" t="s">
        <v>451</v>
      </c>
      <c r="B3" s="56"/>
      <c r="C3" s="56"/>
      <c r="D3" s="56"/>
      <c r="E3" s="56"/>
      <c r="F3" s="56"/>
      <c r="G3" s="56"/>
      <c r="H3" s="56"/>
      <c r="I3" s="56"/>
      <c r="J3" s="56"/>
      <c r="K3" s="57">
        <f>Cover!C11</f>
        <v>0</v>
      </c>
      <c r="L3" s="56"/>
      <c r="M3" s="56"/>
    </row>
    <row r="4" spans="1:13" s="3" customFormat="1" ht="19.5">
      <c r="A4" s="6"/>
      <c r="B4" s="6"/>
      <c r="C4" s="6"/>
      <c r="D4" s="6"/>
      <c r="E4" s="6"/>
      <c r="F4" s="6"/>
      <c r="G4" s="6"/>
      <c r="H4" s="6"/>
      <c r="I4" s="14"/>
      <c r="J4" s="14"/>
      <c r="K4" s="14"/>
      <c r="M4" s="5"/>
    </row>
    <row r="5" spans="1:13" s="3" customFormat="1" ht="14.5">
      <c r="A5" s="22">
        <v>1</v>
      </c>
      <c r="B5" s="22">
        <v>2</v>
      </c>
      <c r="C5" s="22">
        <v>3</v>
      </c>
      <c r="D5" s="22"/>
      <c r="E5" s="22">
        <v>4</v>
      </c>
      <c r="F5" s="22">
        <v>5</v>
      </c>
      <c r="G5" s="22">
        <v>6</v>
      </c>
      <c r="H5" s="22">
        <v>7</v>
      </c>
      <c r="I5" s="22">
        <v>8</v>
      </c>
      <c r="J5" s="22">
        <v>9</v>
      </c>
      <c r="K5" s="22">
        <v>10</v>
      </c>
      <c r="L5" s="22"/>
      <c r="M5" s="22"/>
    </row>
    <row r="6" spans="1:13" s="8" customFormat="1" ht="16" customHeight="1">
      <c r="A6" s="98" t="s">
        <v>20</v>
      </c>
      <c r="B6" s="99"/>
      <c r="C6" s="100"/>
      <c r="D6" s="9"/>
      <c r="E6" s="97" t="s">
        <v>452</v>
      </c>
      <c r="F6" s="97" t="s">
        <v>453</v>
      </c>
      <c r="G6" s="97" t="s">
        <v>454</v>
      </c>
      <c r="H6" s="97" t="s">
        <v>455</v>
      </c>
      <c r="I6" s="97" t="s">
        <v>456</v>
      </c>
      <c r="J6" s="97"/>
      <c r="K6" s="97"/>
      <c r="L6" s="7"/>
      <c r="M6" s="97" t="s">
        <v>25</v>
      </c>
    </row>
    <row r="7" spans="1:13" s="8" customFormat="1" ht="15.5">
      <c r="A7" s="98"/>
      <c r="B7" s="99"/>
      <c r="C7" s="100"/>
      <c r="D7" s="9"/>
      <c r="E7" s="97"/>
      <c r="F7" s="97"/>
      <c r="G7" s="97"/>
      <c r="H7" s="97"/>
      <c r="I7" s="97" t="s">
        <v>457</v>
      </c>
      <c r="J7" s="97" t="s">
        <v>458</v>
      </c>
      <c r="K7" s="97" t="s">
        <v>459</v>
      </c>
      <c r="L7" s="7"/>
      <c r="M7" s="97"/>
    </row>
    <row r="8" spans="1:13" s="8" customFormat="1" ht="38.25" customHeight="1">
      <c r="A8" s="98"/>
      <c r="B8" s="99"/>
      <c r="C8" s="100"/>
      <c r="D8" s="9"/>
      <c r="E8" s="97"/>
      <c r="F8" s="97"/>
      <c r="G8" s="97"/>
      <c r="H8" s="97"/>
      <c r="I8" s="97"/>
      <c r="J8" s="97"/>
      <c r="K8" s="97"/>
      <c r="L8" s="7"/>
      <c r="M8" s="97"/>
    </row>
    <row r="9" spans="1:13" s="3" customFormat="1" ht="14.5">
      <c r="A9" s="98" t="s">
        <v>21</v>
      </c>
      <c r="B9" s="99"/>
      <c r="C9" s="100"/>
      <c r="D9" s="9"/>
      <c r="E9" s="73" t="s">
        <v>355</v>
      </c>
      <c r="F9" s="73" t="s">
        <v>355</v>
      </c>
      <c r="G9" s="73" t="s">
        <v>355</v>
      </c>
      <c r="H9" s="73" t="s">
        <v>355</v>
      </c>
      <c r="I9" s="73" t="s">
        <v>355</v>
      </c>
      <c r="J9" s="73" t="s">
        <v>460</v>
      </c>
      <c r="K9" s="73" t="s">
        <v>285</v>
      </c>
      <c r="L9" s="9"/>
      <c r="M9" s="97"/>
    </row>
    <row r="10" spans="1:13" s="3" customFormat="1" ht="15.75" customHeight="1">
      <c r="A10" s="98" t="s">
        <v>22</v>
      </c>
      <c r="B10" s="99"/>
      <c r="C10" s="100"/>
      <c r="D10" s="9"/>
      <c r="E10" s="73">
        <v>0</v>
      </c>
      <c r="F10" s="73">
        <v>0</v>
      </c>
      <c r="G10" s="73">
        <v>0</v>
      </c>
      <c r="H10" s="73">
        <v>0</v>
      </c>
      <c r="I10" s="73">
        <v>0</v>
      </c>
      <c r="J10" s="73">
        <v>0</v>
      </c>
      <c r="K10" s="73">
        <v>2</v>
      </c>
      <c r="L10" s="9"/>
      <c r="M10" s="97"/>
    </row>
    <row r="11" spans="1:13" s="3" customFormat="1" ht="14.5">
      <c r="A11" s="10"/>
      <c r="B11" s="10"/>
      <c r="C11" s="10"/>
      <c r="D11" s="9"/>
      <c r="E11" s="9"/>
      <c r="F11" s="9"/>
      <c r="G11" s="9"/>
      <c r="H11" s="9"/>
      <c r="I11" s="9"/>
      <c r="J11" s="9"/>
      <c r="K11" s="9"/>
      <c r="L11" s="9"/>
    </row>
    <row r="12" spans="1:13" s="3" customFormat="1" ht="14.5">
      <c r="A12" s="73" t="s">
        <v>357</v>
      </c>
      <c r="B12" s="73" t="s">
        <v>358</v>
      </c>
      <c r="C12" s="73" t="s">
        <v>360</v>
      </c>
      <c r="D12" s="9"/>
      <c r="E12" s="4"/>
      <c r="F12" s="9"/>
      <c r="G12" s="9"/>
      <c r="H12" s="9"/>
      <c r="I12" s="9"/>
      <c r="J12" s="9"/>
      <c r="K12" s="9"/>
      <c r="L12" s="9"/>
    </row>
    <row r="13" spans="1:13" s="3" customFormat="1" ht="14.5">
      <c r="A13" s="44">
        <f>'P1'!A14</f>
        <v>1</v>
      </c>
      <c r="B13" s="44" t="str">
        <f>'P1'!B14</f>
        <v>Heyford park</v>
      </c>
      <c r="C13" s="44" t="str">
        <f>'P1'!D14</f>
        <v>Thames Water</v>
      </c>
      <c r="D13" s="9"/>
      <c r="E13" s="45">
        <v>0</v>
      </c>
      <c r="F13" s="45">
        <v>0</v>
      </c>
      <c r="G13" s="45">
        <v>0</v>
      </c>
      <c r="H13" s="45">
        <v>0</v>
      </c>
      <c r="I13" s="45">
        <v>0</v>
      </c>
      <c r="J13" s="45" t="b">
        <v>0</v>
      </c>
      <c r="K13" s="45">
        <v>0</v>
      </c>
      <c r="L13" s="9"/>
      <c r="M13" s="43" t="s">
        <v>461</v>
      </c>
    </row>
    <row r="14" spans="1:13" s="3" customFormat="1" ht="14.5">
      <c r="A14" s="44">
        <f>'P1'!A15</f>
        <v>0</v>
      </c>
      <c r="B14" s="44">
        <f>'P1'!B15</f>
        <v>0</v>
      </c>
      <c r="C14" s="44">
        <f>'P1'!D15</f>
        <v>0</v>
      </c>
      <c r="D14" s="9"/>
      <c r="E14" s="45"/>
      <c r="F14" s="45"/>
      <c r="G14" s="45"/>
      <c r="H14" s="45"/>
      <c r="I14" s="45"/>
      <c r="J14" s="45"/>
      <c r="K14" s="45"/>
      <c r="L14" s="9"/>
      <c r="M14" s="43" t="s">
        <v>462</v>
      </c>
    </row>
    <row r="15" spans="1:13" s="3" customFormat="1" ht="14.5">
      <c r="A15" s="44">
        <f>'P1'!A16</f>
        <v>0</v>
      </c>
      <c r="B15" s="44">
        <f>'P1'!B16</f>
        <v>0</v>
      </c>
      <c r="C15" s="44">
        <f>'P1'!D16</f>
        <v>0</v>
      </c>
      <c r="D15" s="9"/>
      <c r="E15" s="45"/>
      <c r="F15" s="45"/>
      <c r="G15" s="45"/>
      <c r="H15" s="45"/>
      <c r="I15" s="45"/>
      <c r="J15" s="45"/>
      <c r="K15" s="45"/>
      <c r="M15" s="43" t="s">
        <v>463</v>
      </c>
    </row>
    <row r="16" spans="1:13" s="3" customFormat="1" ht="14.5">
      <c r="A16" s="44">
        <f>'P1'!A17</f>
        <v>0</v>
      </c>
      <c r="B16" s="44">
        <f>'P1'!B17</f>
        <v>0</v>
      </c>
      <c r="C16" s="44">
        <f>'P1'!D17</f>
        <v>0</v>
      </c>
      <c r="D16" s="9"/>
      <c r="E16" s="45"/>
      <c r="F16" s="45"/>
      <c r="G16" s="45"/>
      <c r="H16" s="45"/>
      <c r="I16" s="45"/>
      <c r="J16" s="45"/>
      <c r="K16" s="45"/>
      <c r="M16" s="43" t="s">
        <v>464</v>
      </c>
    </row>
    <row r="17" spans="1:13" s="3" customFormat="1" ht="14.5">
      <c r="A17" s="44">
        <f>'P1'!A18</f>
        <v>0</v>
      </c>
      <c r="B17" s="44">
        <f>'P1'!B18</f>
        <v>0</v>
      </c>
      <c r="C17" s="44">
        <f>'P1'!D18</f>
        <v>0</v>
      </c>
      <c r="D17" s="9"/>
      <c r="E17" s="45"/>
      <c r="F17" s="45"/>
      <c r="G17" s="45"/>
      <c r="H17" s="45"/>
      <c r="I17" s="45"/>
      <c r="J17" s="45"/>
      <c r="K17" s="45"/>
      <c r="M17" s="43" t="s">
        <v>465</v>
      </c>
    </row>
    <row r="18" spans="1:13" s="3" customFormat="1" ht="14.5">
      <c r="A18" s="44">
        <f>'P1'!A19</f>
        <v>0</v>
      </c>
      <c r="B18" s="44">
        <f>'P1'!B19</f>
        <v>0</v>
      </c>
      <c r="C18" s="44">
        <f>'P1'!D19</f>
        <v>0</v>
      </c>
      <c r="D18" s="9"/>
      <c r="E18" s="45"/>
      <c r="F18" s="45"/>
      <c r="G18" s="45"/>
      <c r="H18" s="45"/>
      <c r="I18" s="45"/>
      <c r="J18" s="45"/>
      <c r="K18" s="45"/>
      <c r="M18" s="43" t="s">
        <v>466</v>
      </c>
    </row>
    <row r="19" spans="1:13" s="3" customFormat="1" ht="14.5">
      <c r="A19" s="44">
        <f>'P1'!A20</f>
        <v>0</v>
      </c>
      <c r="B19" s="44">
        <f>'P1'!B20</f>
        <v>0</v>
      </c>
      <c r="C19" s="44">
        <f>'P1'!D20</f>
        <v>0</v>
      </c>
      <c r="D19" s="9"/>
      <c r="E19" s="45"/>
      <c r="F19" s="45"/>
      <c r="G19" s="45"/>
      <c r="H19" s="45"/>
      <c r="I19" s="45"/>
      <c r="J19" s="45"/>
      <c r="K19" s="45"/>
      <c r="M19" s="43" t="s">
        <v>467</v>
      </c>
    </row>
    <row r="20" spans="1:13" s="3" customFormat="1" ht="14.5">
      <c r="A20" s="44">
        <f>'P1'!A21</f>
        <v>0</v>
      </c>
      <c r="B20" s="44">
        <f>'P1'!B21</f>
        <v>0</v>
      </c>
      <c r="C20" s="44">
        <f>'P1'!D21</f>
        <v>0</v>
      </c>
      <c r="D20" s="9"/>
      <c r="E20" s="45"/>
      <c r="F20" s="45"/>
      <c r="G20" s="45"/>
      <c r="H20" s="45"/>
      <c r="I20" s="45"/>
      <c r="J20" s="45"/>
      <c r="K20" s="45"/>
      <c r="M20" s="43" t="s">
        <v>468</v>
      </c>
    </row>
    <row r="21" spans="1:13" s="3" customFormat="1" ht="14.5">
      <c r="A21" s="44">
        <f>'P1'!A22</f>
        <v>0</v>
      </c>
      <c r="B21" s="44">
        <f>'P1'!B22</f>
        <v>0</v>
      </c>
      <c r="C21" s="44">
        <f>'P1'!D22</f>
        <v>0</v>
      </c>
      <c r="D21" s="9"/>
      <c r="E21" s="45"/>
      <c r="F21" s="45"/>
      <c r="G21" s="45"/>
      <c r="H21" s="45"/>
      <c r="I21" s="45"/>
      <c r="J21" s="45"/>
      <c r="K21" s="45"/>
      <c r="M21" s="43" t="s">
        <v>469</v>
      </c>
    </row>
    <row r="22" spans="1:13" s="3" customFormat="1" ht="14.5">
      <c r="A22" s="44">
        <f>'P1'!A23</f>
        <v>0</v>
      </c>
      <c r="B22" s="44">
        <f>'P1'!B23</f>
        <v>0</v>
      </c>
      <c r="C22" s="44">
        <f>'P1'!D23</f>
        <v>0</v>
      </c>
      <c r="D22" s="9"/>
      <c r="E22" s="45"/>
      <c r="F22" s="45"/>
      <c r="G22" s="45"/>
      <c r="H22" s="45"/>
      <c r="I22" s="45"/>
      <c r="J22" s="45"/>
      <c r="K22" s="45"/>
      <c r="M22" s="43" t="s">
        <v>470</v>
      </c>
    </row>
    <row r="23" spans="1:13" s="3" customFormat="1" ht="14.5">
      <c r="A23" s="44">
        <f>'P1'!A24</f>
        <v>0</v>
      </c>
      <c r="B23" s="44">
        <f>'P1'!B24</f>
        <v>0</v>
      </c>
      <c r="C23" s="44">
        <f>'P1'!D24</f>
        <v>0</v>
      </c>
      <c r="D23" s="9"/>
      <c r="E23" s="45"/>
      <c r="F23" s="45"/>
      <c r="G23" s="45"/>
      <c r="H23" s="45"/>
      <c r="I23" s="45"/>
      <c r="J23" s="45"/>
      <c r="K23" s="45"/>
      <c r="M23" s="43" t="s">
        <v>372</v>
      </c>
    </row>
    <row r="24" spans="1:13" s="3" customFormat="1" ht="14.5">
      <c r="A24" s="44">
        <f>'P1'!A25</f>
        <v>0</v>
      </c>
      <c r="B24" s="44">
        <f>'P1'!B25</f>
        <v>0</v>
      </c>
      <c r="C24" s="44">
        <f>'P1'!D25</f>
        <v>0</v>
      </c>
      <c r="D24" s="9"/>
      <c r="E24" s="45"/>
      <c r="F24" s="45"/>
      <c r="G24" s="45"/>
      <c r="H24" s="45"/>
      <c r="I24" s="45"/>
      <c r="J24" s="45"/>
      <c r="K24" s="45"/>
      <c r="M24" s="43" t="s">
        <v>471</v>
      </c>
    </row>
    <row r="25" spans="1:13" s="3" customFormat="1" ht="14.5">
      <c r="A25" s="11"/>
      <c r="B25" s="11"/>
      <c r="C25" s="11"/>
      <c r="D25" s="9"/>
      <c r="E25" s="12"/>
      <c r="F25" s="12"/>
      <c r="G25" s="12"/>
      <c r="H25" s="12"/>
      <c r="I25" s="12"/>
      <c r="J25" s="12"/>
      <c r="K25" s="9"/>
      <c r="M25" s="13"/>
    </row>
    <row r="26" spans="1:13" s="3" customFormat="1" ht="15.65" customHeight="1">
      <c r="A26" s="93" t="s">
        <v>374</v>
      </c>
      <c r="B26" s="94"/>
      <c r="C26" s="11"/>
      <c r="D26" s="12"/>
      <c r="E26" s="12"/>
      <c r="F26" s="12"/>
      <c r="G26" s="12"/>
      <c r="H26" s="12"/>
      <c r="I26" s="12"/>
      <c r="J26" s="12"/>
      <c r="K26" s="12"/>
      <c r="M26" s="13"/>
    </row>
    <row r="27" spans="1:13" s="3" customFormat="1" ht="14.5">
      <c r="A27" s="91" t="s">
        <v>28</v>
      </c>
      <c r="B27" s="92"/>
      <c r="C27" s="11"/>
      <c r="D27" s="16"/>
      <c r="E27" s="47">
        <f t="shared" ref="E27:G27" si="0">SUM(E13:E24)</f>
        <v>0</v>
      </c>
      <c r="F27" s="47">
        <f t="shared" si="0"/>
        <v>0</v>
      </c>
      <c r="G27" s="47">
        <f t="shared" si="0"/>
        <v>0</v>
      </c>
      <c r="H27" s="47">
        <f>SUM(H13:H24)</f>
        <v>0</v>
      </c>
      <c r="I27" s="47">
        <f>SUM(I13:I24)</f>
        <v>0</v>
      </c>
      <c r="J27" s="12"/>
      <c r="K27" s="12"/>
      <c r="M27" s="43" t="s">
        <v>472</v>
      </c>
    </row>
    <row r="28" spans="1:13" s="3" customFormat="1" ht="14.5">
      <c r="A28" s="91" t="s">
        <v>400</v>
      </c>
      <c r="B28" s="92"/>
      <c r="C28" s="11"/>
      <c r="D28" s="16"/>
      <c r="E28" s="39">
        <f>AVERAGE(E13:E24)</f>
        <v>0</v>
      </c>
      <c r="F28" s="39">
        <f t="shared" ref="F28:G28" si="1">AVERAGE(F13:F24)</f>
        <v>0</v>
      </c>
      <c r="G28" s="39">
        <f t="shared" si="1"/>
        <v>0</v>
      </c>
      <c r="H28" s="39">
        <f t="shared" ref="H28" si="2">AVERAGE(H13:H24)</f>
        <v>0</v>
      </c>
      <c r="I28" s="39">
        <f>AVERAGE(I13:I24)</f>
        <v>0</v>
      </c>
      <c r="J28" s="12"/>
      <c r="K28" s="12"/>
      <c r="M28" s="43" t="s">
        <v>473</v>
      </c>
    </row>
    <row r="29" spans="1:13" s="20" customFormat="1" ht="13">
      <c r="A29" s="19"/>
      <c r="B29" s="11"/>
      <c r="C29" s="11"/>
      <c r="D29" s="19"/>
      <c r="E29" s="19"/>
      <c r="F29" s="19"/>
      <c r="G29" s="19"/>
      <c r="H29" s="19"/>
      <c r="I29" s="12"/>
      <c r="J29" s="12"/>
      <c r="K29" s="12"/>
      <c r="M29" s="21"/>
    </row>
    <row r="30" spans="1:13" s="3" customFormat="1" ht="15.65" customHeight="1">
      <c r="A30" s="93" t="s">
        <v>402</v>
      </c>
      <c r="B30" s="94"/>
      <c r="C30" s="11"/>
      <c r="D30" s="12"/>
      <c r="E30" s="9"/>
      <c r="F30" s="9"/>
      <c r="G30" s="9"/>
      <c r="H30" s="9"/>
      <c r="I30" s="12"/>
      <c r="J30" s="12"/>
      <c r="K30" s="12"/>
      <c r="M30" s="13"/>
    </row>
    <row r="31" spans="1:13" s="3" customFormat="1" ht="14.5">
      <c r="A31" s="95" t="s">
        <v>474</v>
      </c>
      <c r="B31" s="96"/>
      <c r="C31" s="88">
        <f>'P1'!AR28</f>
        <v>1E-3</v>
      </c>
      <c r="E31" s="12"/>
      <c r="F31" s="12"/>
      <c r="G31" s="12"/>
      <c r="H31" s="12"/>
      <c r="I31" s="12"/>
      <c r="J31" s="12"/>
      <c r="K31" s="12"/>
      <c r="M31" s="13"/>
    </row>
    <row r="32" spans="1:13" s="3" customFormat="1" ht="14.5">
      <c r="A32" s="95" t="s">
        <v>475</v>
      </c>
      <c r="B32" s="96"/>
      <c r="C32" s="47">
        <f>'P1'!P28+'P1'!U28</f>
        <v>1.45</v>
      </c>
      <c r="E32" s="12"/>
      <c r="F32" s="12"/>
      <c r="G32" s="12"/>
      <c r="H32" s="12"/>
      <c r="I32" s="12"/>
      <c r="J32" s="12"/>
      <c r="K32" s="12"/>
      <c r="M32" s="13"/>
    </row>
    <row r="33" spans="1:13" s="3" customFormat="1" ht="14.5">
      <c r="A33" s="95" t="s">
        <v>476</v>
      </c>
      <c r="B33" s="96"/>
      <c r="C33" s="47">
        <f>C32*1000</f>
        <v>1450</v>
      </c>
      <c r="E33" s="12"/>
      <c r="F33" s="12"/>
      <c r="G33" s="12"/>
      <c r="H33" s="12"/>
      <c r="I33" s="12"/>
      <c r="J33" s="12"/>
      <c r="K33" s="12"/>
      <c r="M33" s="13"/>
    </row>
    <row r="34" spans="1:13" s="3" customFormat="1" ht="14.5">
      <c r="A34" s="95" t="s">
        <v>407</v>
      </c>
      <c r="B34" s="96"/>
      <c r="C34" s="11"/>
      <c r="E34" s="52">
        <v>10000</v>
      </c>
      <c r="F34" s="12"/>
      <c r="G34" s="52">
        <v>1000</v>
      </c>
      <c r="H34" s="52">
        <v>10000</v>
      </c>
      <c r="I34" s="12"/>
      <c r="J34" s="12"/>
      <c r="K34" s="12"/>
      <c r="M34" s="13"/>
    </row>
    <row r="35" spans="1:13" s="3" customFormat="1" ht="14.5">
      <c r="A35" s="95" t="s">
        <v>408</v>
      </c>
      <c r="B35" s="96"/>
      <c r="C35" s="11"/>
      <c r="E35" s="39">
        <f>E27/$C$33*E34</f>
        <v>0</v>
      </c>
      <c r="F35" s="39">
        <f>F27</f>
        <v>0</v>
      </c>
      <c r="G35" s="39">
        <f>G27/$C$31*G34</f>
        <v>0</v>
      </c>
      <c r="H35" s="39">
        <f>H27/$C$31*H34</f>
        <v>0</v>
      </c>
      <c r="I35" s="12"/>
      <c r="J35" s="12"/>
      <c r="K35" s="53" t="e">
        <f>(COUNTIF(J13:J24,TRUE)-COUNTIF(I13:I24,"&gt;0"))/COUNTIF(J13:J24,TRUE)</f>
        <v>#DIV/0!</v>
      </c>
      <c r="M35" s="13"/>
    </row>
    <row r="36" spans="1:13" s="3" customFormat="1" ht="52">
      <c r="A36" s="91" t="s">
        <v>409</v>
      </c>
      <c r="B36" s="92"/>
      <c r="C36" s="11"/>
      <c r="E36" s="50" t="s">
        <v>477</v>
      </c>
      <c r="F36" s="50" t="s">
        <v>355</v>
      </c>
      <c r="G36" s="50" t="s">
        <v>478</v>
      </c>
      <c r="H36" s="50" t="s">
        <v>479</v>
      </c>
      <c r="I36" s="12"/>
      <c r="J36" s="12"/>
      <c r="K36" s="54" t="s">
        <v>449</v>
      </c>
      <c r="M36" s="13"/>
    </row>
    <row r="37" spans="1:13" s="3" customFormat="1" ht="14.5">
      <c r="A37" s="11"/>
      <c r="C37" s="11"/>
      <c r="D37" s="12"/>
      <c r="E37" s="12"/>
      <c r="F37" s="12"/>
      <c r="G37" s="12"/>
      <c r="H37" s="12"/>
      <c r="I37" s="12"/>
      <c r="J37" s="12"/>
      <c r="K37" s="12"/>
      <c r="M37" s="13"/>
    </row>
  </sheetData>
  <mergeCells count="22">
    <mergeCell ref="A6:C8"/>
    <mergeCell ref="A9:C9"/>
    <mergeCell ref="A10:C10"/>
    <mergeCell ref="I6:K6"/>
    <mergeCell ref="I7:I8"/>
    <mergeCell ref="J7:J8"/>
    <mergeCell ref="K7:K8"/>
    <mergeCell ref="M6:M10"/>
    <mergeCell ref="E6:E8"/>
    <mergeCell ref="F6:F8"/>
    <mergeCell ref="H6:H8"/>
    <mergeCell ref="G6:G8"/>
    <mergeCell ref="A36:B36"/>
    <mergeCell ref="A26:B26"/>
    <mergeCell ref="A27:B27"/>
    <mergeCell ref="A28:B28"/>
    <mergeCell ref="A30:B30"/>
    <mergeCell ref="A35:B35"/>
    <mergeCell ref="A34:B34"/>
    <mergeCell ref="A33:B33"/>
    <mergeCell ref="A32:B32"/>
    <mergeCell ref="A31:B31"/>
  </mergeCells>
  <dataValidations count="1">
    <dataValidation type="list" allowBlank="1" showInputMessage="1" showErrorMessage="1" sqref="J14:J24" xr:uid="{00000000-0002-0000-0A00-000000000000}">
      <formula1>#REF!</formula1>
    </dataValidation>
  </dataValidations>
  <pageMargins left="0.7" right="0.7" top="0.75" bottom="0.75" header="0.3" footer="0.3"/>
  <pageSetup paperSize="8" scale="87"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K68"/>
  <sheetViews>
    <sheetView showGridLines="0" view="pageBreakPreview" topLeftCell="A43" zoomScaleNormal="100" zoomScaleSheetLayoutView="100" workbookViewId="0">
      <selection activeCell="H59" sqref="H59"/>
    </sheetView>
  </sheetViews>
  <sheetFormatPr defaultColWidth="9" defaultRowHeight="14"/>
  <cols>
    <col min="1" max="1" width="40.58203125" style="2" customWidth="1"/>
    <col min="2" max="3" width="9.33203125" style="2" customWidth="1"/>
    <col min="4" max="9" width="9.5" style="2" customWidth="1"/>
    <col min="10" max="10" width="1.33203125" style="2" customWidth="1"/>
    <col min="11" max="11" width="8.33203125" style="2" customWidth="1"/>
    <col min="12" max="12" width="1.83203125" style="2" customWidth="1"/>
    <col min="13" max="16384" width="9" style="2"/>
  </cols>
  <sheetData>
    <row r="1" spans="1:11" ht="35.5">
      <c r="A1" s="35" t="s">
        <v>18</v>
      </c>
      <c r="B1" s="35"/>
      <c r="C1" s="35"/>
    </row>
    <row r="3" spans="1:11" s="3" customFormat="1" ht="19.5">
      <c r="A3" s="34" t="s">
        <v>19</v>
      </c>
      <c r="B3" s="34"/>
      <c r="C3" s="34"/>
      <c r="D3" s="34"/>
      <c r="E3" s="34"/>
      <c r="F3" s="34"/>
      <c r="G3" s="34"/>
      <c r="H3" s="34"/>
      <c r="I3" s="55">
        <f>Cover!C11</f>
        <v>0</v>
      </c>
      <c r="J3" s="56"/>
      <c r="K3" s="56"/>
    </row>
    <row r="4" spans="1:11" s="3" customFormat="1" ht="19.5">
      <c r="A4" s="6"/>
      <c r="B4" s="6"/>
      <c r="C4" s="6"/>
      <c r="D4" s="6"/>
      <c r="E4" s="6"/>
      <c r="F4" s="6"/>
      <c r="G4" s="6"/>
      <c r="H4" s="6"/>
      <c r="I4" s="6"/>
      <c r="K4" s="5"/>
    </row>
    <row r="5" spans="1:11" s="3" customFormat="1" ht="14.5">
      <c r="A5" s="22"/>
      <c r="B5" s="22"/>
      <c r="C5" s="22"/>
      <c r="D5" s="22">
        <v>1</v>
      </c>
      <c r="E5" s="22">
        <v>2</v>
      </c>
      <c r="F5" s="22">
        <v>3</v>
      </c>
      <c r="G5" s="22">
        <v>4</v>
      </c>
      <c r="H5" s="22">
        <v>5</v>
      </c>
      <c r="I5" s="22">
        <v>6</v>
      </c>
      <c r="J5" s="22"/>
      <c r="K5" s="22"/>
    </row>
    <row r="6" spans="1:11" s="8" customFormat="1" ht="15.5">
      <c r="A6" s="118" t="s">
        <v>20</v>
      </c>
      <c r="B6" s="114" t="s">
        <v>21</v>
      </c>
      <c r="C6" s="114" t="s">
        <v>22</v>
      </c>
      <c r="D6" s="97" t="s">
        <v>23</v>
      </c>
      <c r="E6" s="97"/>
      <c r="F6" s="97"/>
      <c r="G6" s="97" t="s">
        <v>24</v>
      </c>
      <c r="H6" s="97"/>
      <c r="I6" s="97"/>
      <c r="J6" s="7"/>
      <c r="K6" s="116" t="s">
        <v>25</v>
      </c>
    </row>
    <row r="7" spans="1:11" s="8" customFormat="1" ht="15.5">
      <c r="A7" s="118"/>
      <c r="B7" s="115"/>
      <c r="C7" s="115"/>
      <c r="D7" s="73" t="s">
        <v>26</v>
      </c>
      <c r="E7" s="73" t="s">
        <v>27</v>
      </c>
      <c r="F7" s="73" t="s">
        <v>28</v>
      </c>
      <c r="G7" s="73" t="s">
        <v>26</v>
      </c>
      <c r="H7" s="73" t="s">
        <v>27</v>
      </c>
      <c r="I7" s="73" t="s">
        <v>28</v>
      </c>
      <c r="J7" s="7"/>
      <c r="K7" s="117"/>
    </row>
    <row r="8" spans="1:11" s="3" customFormat="1" ht="14.5">
      <c r="A8" s="10"/>
      <c r="B8" s="10"/>
      <c r="C8" s="10"/>
      <c r="D8" s="9"/>
      <c r="E8" s="9"/>
      <c r="F8" s="9"/>
      <c r="G8" s="9"/>
      <c r="H8" s="9"/>
      <c r="I8" s="9"/>
      <c r="J8" s="9"/>
    </row>
    <row r="9" spans="1:11" s="3" customFormat="1" ht="14.5">
      <c r="A9" s="36" t="s">
        <v>29</v>
      </c>
      <c r="B9" s="10"/>
      <c r="C9" s="10"/>
      <c r="D9" s="4"/>
      <c r="E9" s="9"/>
      <c r="F9" s="9"/>
      <c r="G9" s="9"/>
      <c r="H9" s="9"/>
      <c r="I9" s="9"/>
      <c r="J9" s="9"/>
    </row>
    <row r="10" spans="1:11" s="3" customFormat="1" ht="14.5">
      <c r="A10" s="77" t="s">
        <v>30</v>
      </c>
      <c r="B10" s="58" t="s">
        <v>31</v>
      </c>
      <c r="C10" s="58">
        <v>3</v>
      </c>
      <c r="D10" s="59">
        <v>0</v>
      </c>
      <c r="E10" s="59">
        <v>0</v>
      </c>
      <c r="F10" s="60">
        <f>SUM(D10:E10)</f>
        <v>0</v>
      </c>
      <c r="G10" s="59">
        <v>0</v>
      </c>
      <c r="H10" s="59">
        <v>0</v>
      </c>
      <c r="I10" s="60">
        <f>SUM(G10:H10)</f>
        <v>0</v>
      </c>
      <c r="J10" s="9"/>
      <c r="K10" s="43" t="s">
        <v>32</v>
      </c>
    </row>
    <row r="11" spans="1:11" s="3" customFormat="1" ht="14.5">
      <c r="A11" s="77" t="s">
        <v>33</v>
      </c>
      <c r="B11" s="58" t="s">
        <v>31</v>
      </c>
      <c r="C11" s="58">
        <v>3</v>
      </c>
      <c r="D11" s="59">
        <v>0</v>
      </c>
      <c r="E11" s="59">
        <v>2.8000000000000001E-2</v>
      </c>
      <c r="F11" s="60">
        <f t="shared" ref="F11:F14" si="0">SUM(D11:E11)</f>
        <v>2.8000000000000001E-2</v>
      </c>
      <c r="G11" s="59">
        <v>0</v>
      </c>
      <c r="H11" s="59">
        <v>2.8000000000000001E-2</v>
      </c>
      <c r="I11" s="60">
        <f t="shared" ref="I11:I12" si="1">SUM(G11:H11)</f>
        <v>2.8000000000000001E-2</v>
      </c>
      <c r="J11" s="9"/>
      <c r="K11" s="43" t="s">
        <v>34</v>
      </c>
    </row>
    <row r="12" spans="1:11" s="3" customFormat="1" ht="14.5">
      <c r="A12" s="77" t="s">
        <v>35</v>
      </c>
      <c r="B12" s="58" t="s">
        <v>31</v>
      </c>
      <c r="C12" s="58">
        <v>3</v>
      </c>
      <c r="D12" s="59">
        <v>0</v>
      </c>
      <c r="E12" s="59">
        <v>0.35799999999999998</v>
      </c>
      <c r="F12" s="60">
        <f t="shared" si="0"/>
        <v>0.35799999999999998</v>
      </c>
      <c r="G12" s="59">
        <v>0</v>
      </c>
      <c r="H12" s="59">
        <v>0.184</v>
      </c>
      <c r="I12" s="60">
        <f t="shared" si="1"/>
        <v>0.184</v>
      </c>
      <c r="K12" s="43" t="s">
        <v>36</v>
      </c>
    </row>
    <row r="13" spans="1:11" s="3" customFormat="1" ht="14.5">
      <c r="A13" s="77" t="s">
        <v>37</v>
      </c>
      <c r="B13" s="58" t="s">
        <v>31</v>
      </c>
      <c r="C13" s="58">
        <v>3</v>
      </c>
      <c r="D13" s="59">
        <v>0</v>
      </c>
      <c r="E13" s="59">
        <v>5.7000000000000002E-2</v>
      </c>
      <c r="F13" s="60">
        <f t="shared" si="0"/>
        <v>5.7000000000000002E-2</v>
      </c>
      <c r="G13" s="59">
        <v>0</v>
      </c>
      <c r="H13" s="59">
        <v>5.7000000000000002E-2</v>
      </c>
      <c r="I13" s="60">
        <f>SUM(G13:H13)</f>
        <v>5.7000000000000002E-2</v>
      </c>
      <c r="K13" s="43" t="s">
        <v>38</v>
      </c>
    </row>
    <row r="14" spans="1:11" s="3" customFormat="1" ht="14.5">
      <c r="A14" s="80" t="s">
        <v>39</v>
      </c>
      <c r="B14" s="58" t="s">
        <v>31</v>
      </c>
      <c r="C14" s="58">
        <v>3</v>
      </c>
      <c r="D14" s="59">
        <v>0</v>
      </c>
      <c r="E14" s="59">
        <v>3.0000000000000001E-3</v>
      </c>
      <c r="F14" s="60">
        <f t="shared" si="0"/>
        <v>3.0000000000000001E-3</v>
      </c>
      <c r="G14" s="59">
        <v>0</v>
      </c>
      <c r="H14" s="59">
        <v>2.5000000000000001E-2</v>
      </c>
      <c r="I14" s="60">
        <f>SUM(G14:H14)</f>
        <v>2.5000000000000001E-2</v>
      </c>
      <c r="K14" s="43" t="s">
        <v>40</v>
      </c>
    </row>
    <row r="15" spans="1:11" s="3" customFormat="1" ht="14.5">
      <c r="A15" s="77" t="s">
        <v>41</v>
      </c>
      <c r="B15" s="58" t="s">
        <v>31</v>
      </c>
      <c r="C15" s="58">
        <v>3</v>
      </c>
      <c r="D15" s="60">
        <f t="shared" ref="D15:I15" ca="1" si="2">SUM(D10:D15)</f>
        <v>0</v>
      </c>
      <c r="E15" s="60">
        <f>SUM(E10:E14)</f>
        <v>0.44600000000000001</v>
      </c>
      <c r="F15" s="60">
        <f t="shared" ca="1" si="2"/>
        <v>0</v>
      </c>
      <c r="G15" s="60">
        <f t="shared" ca="1" si="2"/>
        <v>0</v>
      </c>
      <c r="H15" s="60">
        <f t="shared" ca="1" si="2"/>
        <v>0</v>
      </c>
      <c r="I15" s="60">
        <f t="shared" ca="1" si="2"/>
        <v>0</v>
      </c>
      <c r="K15" s="43" t="s">
        <v>42</v>
      </c>
    </row>
    <row r="16" spans="1:11" s="3" customFormat="1" ht="14.5"/>
    <row r="17" spans="1:11" s="3" customFormat="1" ht="14.5"/>
    <row r="18" spans="1:11" s="3" customFormat="1" ht="14.5">
      <c r="A18" s="36" t="s">
        <v>43</v>
      </c>
    </row>
    <row r="19" spans="1:11" s="3" customFormat="1" ht="14.5">
      <c r="A19" s="77" t="s">
        <v>44</v>
      </c>
      <c r="B19" s="58" t="s">
        <v>31</v>
      </c>
      <c r="C19" s="58">
        <v>3</v>
      </c>
      <c r="D19" s="59">
        <v>0</v>
      </c>
      <c r="E19" s="59">
        <v>0</v>
      </c>
      <c r="F19" s="60">
        <f>SUM(D19:E19)</f>
        <v>0</v>
      </c>
      <c r="G19" s="59">
        <v>0</v>
      </c>
      <c r="H19" s="59">
        <v>0</v>
      </c>
      <c r="I19" s="60">
        <f>SUM(G19:H19)</f>
        <v>0</v>
      </c>
      <c r="J19" s="9"/>
      <c r="K19" s="43" t="s">
        <v>45</v>
      </c>
    </row>
    <row r="20" spans="1:11" s="3" customFormat="1" ht="14.5">
      <c r="A20" s="77" t="s">
        <v>46</v>
      </c>
      <c r="B20" s="58" t="s">
        <v>31</v>
      </c>
      <c r="C20" s="58">
        <v>3</v>
      </c>
      <c r="D20" s="59">
        <v>0</v>
      </c>
      <c r="E20" s="59">
        <v>0</v>
      </c>
      <c r="F20" s="60">
        <f t="shared" ref="F20:F27" si="3">SUM(D20:E20)</f>
        <v>0</v>
      </c>
      <c r="G20" s="59">
        <v>0</v>
      </c>
      <c r="H20" s="59">
        <v>0</v>
      </c>
      <c r="I20" s="60">
        <f t="shared" ref="I20:I31" si="4">SUM(G20:H20)</f>
        <v>0</v>
      </c>
      <c r="J20" s="9"/>
      <c r="K20" s="43" t="s">
        <v>47</v>
      </c>
    </row>
    <row r="21" spans="1:11" s="3" customFormat="1" ht="14.5">
      <c r="A21" s="77" t="s">
        <v>48</v>
      </c>
      <c r="B21" s="58" t="s">
        <v>31</v>
      </c>
      <c r="C21" s="58">
        <v>3</v>
      </c>
      <c r="D21" s="59">
        <v>0</v>
      </c>
      <c r="E21" s="59">
        <v>3.0000000000000001E-3</v>
      </c>
      <c r="F21" s="60">
        <f t="shared" si="3"/>
        <v>3.0000000000000001E-3</v>
      </c>
      <c r="G21" s="59">
        <v>0</v>
      </c>
      <c r="H21" s="59">
        <v>5.8000000000000003E-2</v>
      </c>
      <c r="I21" s="60">
        <f t="shared" si="4"/>
        <v>5.8000000000000003E-2</v>
      </c>
      <c r="J21" s="9"/>
      <c r="K21" s="43" t="s">
        <v>49</v>
      </c>
    </row>
    <row r="22" spans="1:11" s="3" customFormat="1" ht="14.5">
      <c r="A22" s="77" t="s">
        <v>50</v>
      </c>
      <c r="B22" s="58" t="s">
        <v>31</v>
      </c>
      <c r="C22" s="58">
        <v>3</v>
      </c>
      <c r="D22" s="59">
        <v>0</v>
      </c>
      <c r="E22" s="59">
        <v>0</v>
      </c>
      <c r="F22" s="60">
        <f t="shared" si="3"/>
        <v>0</v>
      </c>
      <c r="G22" s="59">
        <v>0</v>
      </c>
      <c r="H22" s="59">
        <v>0</v>
      </c>
      <c r="I22" s="60">
        <f t="shared" si="4"/>
        <v>0</v>
      </c>
      <c r="J22" s="9"/>
      <c r="K22" s="43" t="s">
        <v>51</v>
      </c>
    </row>
    <row r="23" spans="1:11" s="3" customFormat="1" ht="14.5">
      <c r="A23" s="77" t="s">
        <v>52</v>
      </c>
      <c r="B23" s="58" t="s">
        <v>31</v>
      </c>
      <c r="C23" s="58">
        <v>3</v>
      </c>
      <c r="D23" s="59">
        <v>0</v>
      </c>
      <c r="E23" s="59">
        <v>0</v>
      </c>
      <c r="F23" s="60">
        <f t="shared" si="3"/>
        <v>0</v>
      </c>
      <c r="G23" s="59">
        <v>0</v>
      </c>
      <c r="H23" s="59">
        <v>0</v>
      </c>
      <c r="I23" s="60">
        <f t="shared" si="4"/>
        <v>0</v>
      </c>
      <c r="J23" s="9"/>
      <c r="K23" s="43" t="s">
        <v>53</v>
      </c>
    </row>
    <row r="24" spans="1:11" s="3" customFormat="1" ht="14.5">
      <c r="A24" s="77" t="s">
        <v>54</v>
      </c>
      <c r="B24" s="58" t="s">
        <v>31</v>
      </c>
      <c r="C24" s="58">
        <v>3</v>
      </c>
      <c r="D24" s="59">
        <v>0</v>
      </c>
      <c r="E24" s="59">
        <v>0</v>
      </c>
      <c r="F24" s="60">
        <f>SUM(D24:E24)</f>
        <v>0</v>
      </c>
      <c r="G24" s="59">
        <v>0</v>
      </c>
      <c r="H24" s="59">
        <v>0</v>
      </c>
      <c r="I24" s="60">
        <f t="shared" si="4"/>
        <v>0</v>
      </c>
      <c r="J24" s="9"/>
      <c r="K24" s="43" t="s">
        <v>55</v>
      </c>
    </row>
    <row r="25" spans="1:11" s="3" customFormat="1" ht="14.5">
      <c r="A25" s="77" t="s">
        <v>56</v>
      </c>
      <c r="B25" s="58" t="s">
        <v>31</v>
      </c>
      <c r="C25" s="58">
        <v>3</v>
      </c>
      <c r="D25" s="60">
        <f>SUM(D19:D24)</f>
        <v>0</v>
      </c>
      <c r="E25" s="60">
        <f>SUM(E19:E24)</f>
        <v>3.0000000000000001E-3</v>
      </c>
      <c r="F25" s="60">
        <f>SUM(F19:F24)</f>
        <v>3.0000000000000001E-3</v>
      </c>
      <c r="G25" s="60">
        <f t="shared" ref="G25:H25" si="5">SUM(G19:G24)</f>
        <v>0</v>
      </c>
      <c r="H25" s="60">
        <f t="shared" si="5"/>
        <v>5.8000000000000003E-2</v>
      </c>
      <c r="I25" s="60">
        <f>SUM(I19:I24)</f>
        <v>5.8000000000000003E-2</v>
      </c>
      <c r="J25" s="9"/>
      <c r="K25" s="43" t="s">
        <v>57</v>
      </c>
    </row>
    <row r="26" spans="1:11" s="3" customFormat="1" ht="14.5">
      <c r="A26" s="77" t="s">
        <v>58</v>
      </c>
      <c r="B26" s="58" t="s">
        <v>31</v>
      </c>
      <c r="C26" s="58">
        <v>3</v>
      </c>
      <c r="D26" s="59">
        <v>0</v>
      </c>
      <c r="E26" s="59">
        <v>0</v>
      </c>
      <c r="F26" s="60">
        <f t="shared" si="3"/>
        <v>0</v>
      </c>
      <c r="G26" s="59">
        <v>0</v>
      </c>
      <c r="H26" s="59">
        <v>0</v>
      </c>
      <c r="I26" s="60">
        <f>SUM(G26:H26)</f>
        <v>0</v>
      </c>
      <c r="J26" s="9"/>
      <c r="K26" s="43" t="s">
        <v>59</v>
      </c>
    </row>
    <row r="27" spans="1:11" s="3" customFormat="1" ht="14.5">
      <c r="A27" s="77" t="s">
        <v>60</v>
      </c>
      <c r="B27" s="58" t="s">
        <v>31</v>
      </c>
      <c r="C27" s="58">
        <v>3</v>
      </c>
      <c r="D27" s="59">
        <v>0</v>
      </c>
      <c r="E27" s="59">
        <v>0</v>
      </c>
      <c r="F27" s="60">
        <f t="shared" si="3"/>
        <v>0</v>
      </c>
      <c r="G27" s="59">
        <v>0</v>
      </c>
      <c r="H27" s="59">
        <v>0</v>
      </c>
      <c r="I27" s="60">
        <f t="shared" si="4"/>
        <v>0</v>
      </c>
      <c r="J27" s="9"/>
      <c r="K27" s="43" t="s">
        <v>61</v>
      </c>
    </row>
    <row r="28" spans="1:11" s="3" customFormat="1" ht="14.5">
      <c r="A28" s="77" t="s">
        <v>62</v>
      </c>
      <c r="B28" s="58" t="s">
        <v>31</v>
      </c>
      <c r="C28" s="58">
        <v>3</v>
      </c>
      <c r="D28" s="59">
        <v>0</v>
      </c>
      <c r="E28" s="59">
        <v>0</v>
      </c>
      <c r="F28" s="60">
        <f>SUM(D28:E28)</f>
        <v>0</v>
      </c>
      <c r="G28" s="59">
        <v>0</v>
      </c>
      <c r="H28" s="59">
        <v>0</v>
      </c>
      <c r="I28" s="60">
        <f t="shared" si="4"/>
        <v>0</v>
      </c>
      <c r="J28" s="9"/>
      <c r="K28" s="43" t="s">
        <v>63</v>
      </c>
    </row>
    <row r="29" spans="1:11" s="3" customFormat="1" ht="14.5">
      <c r="A29" s="77" t="s">
        <v>64</v>
      </c>
      <c r="B29" s="58" t="s">
        <v>31</v>
      </c>
      <c r="C29" s="58">
        <v>3</v>
      </c>
      <c r="D29" s="59">
        <v>0</v>
      </c>
      <c r="E29" s="59">
        <v>0</v>
      </c>
      <c r="F29" s="60">
        <f t="shared" ref="F29:F32" si="6">SUM(D29:E29)</f>
        <v>0</v>
      </c>
      <c r="G29" s="59">
        <v>0</v>
      </c>
      <c r="H29" s="59">
        <v>0</v>
      </c>
      <c r="I29" s="60">
        <f t="shared" si="4"/>
        <v>0</v>
      </c>
      <c r="J29" s="9"/>
      <c r="K29" s="43" t="s">
        <v>65</v>
      </c>
    </row>
    <row r="30" spans="1:11" s="3" customFormat="1" ht="14.5">
      <c r="A30" s="77" t="s">
        <v>66</v>
      </c>
      <c r="B30" s="58" t="s">
        <v>31</v>
      </c>
      <c r="C30" s="58">
        <v>3</v>
      </c>
      <c r="D30" s="59">
        <v>0</v>
      </c>
      <c r="E30" s="59">
        <v>0</v>
      </c>
      <c r="F30" s="60">
        <f t="shared" si="6"/>
        <v>0</v>
      </c>
      <c r="G30" s="59">
        <v>0</v>
      </c>
      <c r="H30" s="59">
        <v>0</v>
      </c>
      <c r="I30" s="60">
        <f t="shared" si="4"/>
        <v>0</v>
      </c>
      <c r="K30" s="43" t="s">
        <v>67</v>
      </c>
    </row>
    <row r="31" spans="1:11" s="3" customFormat="1" ht="14.5">
      <c r="A31" s="77" t="s">
        <v>68</v>
      </c>
      <c r="B31" s="58" t="s">
        <v>31</v>
      </c>
      <c r="C31" s="58">
        <v>3</v>
      </c>
      <c r="D31" s="59">
        <v>0</v>
      </c>
      <c r="E31" s="59">
        <v>0</v>
      </c>
      <c r="F31" s="60">
        <f t="shared" si="6"/>
        <v>0</v>
      </c>
      <c r="G31" s="59">
        <v>0</v>
      </c>
      <c r="H31" s="59">
        <v>0</v>
      </c>
      <c r="I31" s="60">
        <f t="shared" si="4"/>
        <v>0</v>
      </c>
      <c r="K31" s="43" t="s">
        <v>69</v>
      </c>
    </row>
    <row r="32" spans="1:11" s="3" customFormat="1" ht="14.5">
      <c r="A32" s="77" t="s">
        <v>70</v>
      </c>
      <c r="B32" s="58" t="s">
        <v>31</v>
      </c>
      <c r="C32" s="58">
        <v>3</v>
      </c>
      <c r="D32" s="59">
        <v>0</v>
      </c>
      <c r="E32" s="59">
        <v>0</v>
      </c>
      <c r="F32" s="60">
        <f t="shared" si="6"/>
        <v>0</v>
      </c>
      <c r="G32" s="59">
        <v>0</v>
      </c>
      <c r="H32" s="59">
        <v>0</v>
      </c>
      <c r="I32" s="60">
        <f>SUM(G32:H32)</f>
        <v>0</v>
      </c>
      <c r="K32" s="43" t="s">
        <v>71</v>
      </c>
    </row>
    <row r="33" spans="1:11" s="3" customFormat="1" ht="14.5">
      <c r="A33" s="77" t="s">
        <v>72</v>
      </c>
      <c r="B33" s="58" t="s">
        <v>31</v>
      </c>
      <c r="C33" s="58">
        <v>3</v>
      </c>
      <c r="D33" s="60">
        <f>SUM(D26:D32)</f>
        <v>0</v>
      </c>
      <c r="E33" s="60">
        <f>SUM(E26:E32)</f>
        <v>0</v>
      </c>
      <c r="F33" s="60">
        <f>SUM(F26:F32)</f>
        <v>0</v>
      </c>
      <c r="G33" s="60">
        <f t="shared" ref="G33:I33" si="7">SUM(G26:G32)</f>
        <v>0</v>
      </c>
      <c r="H33" s="60">
        <f t="shared" si="7"/>
        <v>0</v>
      </c>
      <c r="I33" s="60">
        <f t="shared" si="7"/>
        <v>0</v>
      </c>
      <c r="K33" s="43" t="s">
        <v>73</v>
      </c>
    </row>
    <row r="34" spans="1:11" s="3" customFormat="1" ht="14.5">
      <c r="A34" s="61"/>
      <c r="B34" s="16"/>
      <c r="C34" s="16"/>
      <c r="D34" s="16"/>
      <c r="E34" s="16"/>
      <c r="F34" s="16"/>
      <c r="G34" s="16"/>
      <c r="H34" s="16"/>
      <c r="I34" s="16"/>
    </row>
    <row r="35" spans="1:11" s="3" customFormat="1" ht="14.5">
      <c r="A35" s="36" t="s">
        <v>74</v>
      </c>
    </row>
    <row r="36" spans="1:11" s="3" customFormat="1" ht="14.5">
      <c r="A36" s="77" t="s">
        <v>75</v>
      </c>
      <c r="B36" s="58" t="s">
        <v>31</v>
      </c>
      <c r="C36" s="58">
        <v>3</v>
      </c>
      <c r="D36" s="59">
        <v>0</v>
      </c>
      <c r="E36" s="59">
        <v>0</v>
      </c>
      <c r="F36" s="60">
        <f>SUM(D36:E36)</f>
        <v>0</v>
      </c>
      <c r="G36" s="59">
        <v>0</v>
      </c>
      <c r="H36" s="59">
        <v>0</v>
      </c>
      <c r="I36" s="60">
        <f>SUM(G36:H36)</f>
        <v>0</v>
      </c>
      <c r="J36" s="9"/>
      <c r="K36" s="43" t="s">
        <v>76</v>
      </c>
    </row>
    <row r="37" spans="1:11" s="3" customFormat="1" ht="14.5">
      <c r="A37" s="77" t="s">
        <v>77</v>
      </c>
      <c r="B37" s="58" t="s">
        <v>31</v>
      </c>
      <c r="C37" s="58">
        <v>3</v>
      </c>
      <c r="D37" s="59">
        <v>0</v>
      </c>
      <c r="E37" s="59">
        <v>0</v>
      </c>
      <c r="F37" s="60">
        <f t="shared" ref="F37:F39" si="8">SUM(D37:E37)</f>
        <v>0</v>
      </c>
      <c r="G37" s="59">
        <v>0</v>
      </c>
      <c r="H37" s="59">
        <v>0</v>
      </c>
      <c r="I37" s="60">
        <f t="shared" ref="I37:I38" si="9">SUM(G37:H37)</f>
        <v>0</v>
      </c>
      <c r="J37" s="9"/>
      <c r="K37" s="43" t="s">
        <v>78</v>
      </c>
    </row>
    <row r="38" spans="1:11" s="3" customFormat="1" ht="14.5">
      <c r="A38" s="77" t="s">
        <v>79</v>
      </c>
      <c r="B38" s="58" t="s">
        <v>31</v>
      </c>
      <c r="C38" s="58">
        <v>3</v>
      </c>
      <c r="D38" s="59">
        <v>0</v>
      </c>
      <c r="E38" s="59">
        <v>0</v>
      </c>
      <c r="F38" s="60">
        <f t="shared" si="8"/>
        <v>0</v>
      </c>
      <c r="G38" s="59">
        <v>0</v>
      </c>
      <c r="H38" s="59">
        <v>0</v>
      </c>
      <c r="I38" s="60">
        <f t="shared" si="9"/>
        <v>0</v>
      </c>
      <c r="K38" s="43" t="s">
        <v>80</v>
      </c>
    </row>
    <row r="39" spans="1:11" s="3" customFormat="1" ht="14.5">
      <c r="A39" s="77" t="s">
        <v>81</v>
      </c>
      <c r="B39" s="58" t="s">
        <v>31</v>
      </c>
      <c r="C39" s="58">
        <v>3</v>
      </c>
      <c r="D39" s="59">
        <v>0</v>
      </c>
      <c r="E39" s="59">
        <v>0.41499999999999998</v>
      </c>
      <c r="F39" s="60">
        <f t="shared" si="8"/>
        <v>0.41499999999999998</v>
      </c>
      <c r="G39" s="59">
        <v>0</v>
      </c>
      <c r="H39" s="59">
        <v>0.23400000000000001</v>
      </c>
      <c r="I39" s="60">
        <f>SUM(G39:H39)</f>
        <v>0.23400000000000001</v>
      </c>
      <c r="K39" s="43" t="s">
        <v>82</v>
      </c>
    </row>
    <row r="40" spans="1:11" s="3" customFormat="1" ht="14.5">
      <c r="A40" s="77" t="s">
        <v>83</v>
      </c>
      <c r="B40" s="58" t="s">
        <v>31</v>
      </c>
      <c r="C40" s="58">
        <v>3</v>
      </c>
      <c r="D40" s="59">
        <v>0</v>
      </c>
      <c r="E40" s="59">
        <v>0</v>
      </c>
      <c r="F40" s="60">
        <f>SUM(D40:E40)</f>
        <v>0</v>
      </c>
      <c r="G40" s="59">
        <v>0</v>
      </c>
      <c r="H40" s="59">
        <v>0</v>
      </c>
      <c r="I40" s="60">
        <f>SUM(G40:H40)</f>
        <v>0</v>
      </c>
      <c r="K40" s="43" t="s">
        <v>84</v>
      </c>
    </row>
    <row r="41" spans="1:11" s="3" customFormat="1" ht="14.5"/>
    <row r="42" spans="1:11" s="3" customFormat="1" ht="14.5">
      <c r="A42" s="36" t="s">
        <v>85</v>
      </c>
    </row>
    <row r="43" spans="1:11" s="3" customFormat="1" ht="14.5">
      <c r="A43" s="77" t="s">
        <v>86</v>
      </c>
      <c r="B43" s="58" t="s">
        <v>31</v>
      </c>
      <c r="C43" s="58">
        <v>3</v>
      </c>
      <c r="D43" s="60">
        <f>SUM(D25,D33,D36:D40)</f>
        <v>0</v>
      </c>
      <c r="E43" s="60">
        <f>SUM(E25,E33,E36:E40)</f>
        <v>0.41799999999999998</v>
      </c>
      <c r="F43" s="60">
        <f>SUM(F25,F33,F36:F40)</f>
        <v>0.41799999999999998</v>
      </c>
      <c r="G43" s="60">
        <f>SUM(G25,G33,G36:G40)</f>
        <v>0</v>
      </c>
      <c r="H43" s="60">
        <f>SUM(H25,H33,H36:H40)</f>
        <v>0.29200000000000004</v>
      </c>
      <c r="I43" s="60">
        <f t="shared" ref="I43" si="10">SUM(I25,I33,I36:I40)</f>
        <v>0.29200000000000004</v>
      </c>
      <c r="K43" s="43" t="s">
        <v>87</v>
      </c>
    </row>
    <row r="44" spans="1:11" s="3" customFormat="1" ht="14.5">
      <c r="A44" s="61"/>
      <c r="B44" s="16"/>
      <c r="C44" s="16"/>
      <c r="D44" s="16"/>
      <c r="E44" s="16"/>
      <c r="F44" s="16"/>
      <c r="G44" s="16"/>
      <c r="H44" s="16"/>
      <c r="I44" s="16"/>
      <c r="J44" s="16"/>
    </row>
    <row r="45" spans="1:11" s="3" customFormat="1" ht="14.5">
      <c r="A45" s="36" t="s">
        <v>88</v>
      </c>
    </row>
    <row r="46" spans="1:11" s="3" customFormat="1" ht="14.5">
      <c r="A46" s="77" t="s">
        <v>89</v>
      </c>
      <c r="B46" s="58" t="s">
        <v>31</v>
      </c>
      <c r="C46" s="58">
        <v>3</v>
      </c>
      <c r="D46" s="59">
        <v>0</v>
      </c>
      <c r="E46" s="59">
        <v>0</v>
      </c>
      <c r="F46" s="60">
        <f>SUM(D46:E46)</f>
        <v>0</v>
      </c>
      <c r="G46" s="59">
        <v>0</v>
      </c>
      <c r="H46" s="59">
        <v>0</v>
      </c>
      <c r="I46" s="60">
        <f>SUM(G46:H46)</f>
        <v>0</v>
      </c>
      <c r="J46" s="9"/>
      <c r="K46" s="43" t="s">
        <v>90</v>
      </c>
    </row>
    <row r="47" spans="1:11" s="3" customFormat="1" ht="14.5">
      <c r="A47" s="77" t="s">
        <v>91</v>
      </c>
      <c r="B47" s="58" t="s">
        <v>31</v>
      </c>
      <c r="C47" s="58">
        <v>3</v>
      </c>
      <c r="D47" s="59">
        <v>0</v>
      </c>
      <c r="E47" s="59">
        <v>0</v>
      </c>
      <c r="F47" s="60">
        <f t="shared" ref="F47" si="11">SUM(D47:E47)</f>
        <v>0</v>
      </c>
      <c r="G47" s="59">
        <v>0</v>
      </c>
      <c r="H47" s="59">
        <v>0</v>
      </c>
      <c r="I47" s="60">
        <f t="shared" ref="I47" si="12">SUM(G47:H47)</f>
        <v>0</v>
      </c>
      <c r="J47" s="9"/>
      <c r="K47" s="43" t="s">
        <v>92</v>
      </c>
    </row>
    <row r="48" spans="1:11" s="3" customFormat="1" ht="14.5">
      <c r="A48" s="77" t="s">
        <v>93</v>
      </c>
      <c r="B48" s="58" t="s">
        <v>31</v>
      </c>
      <c r="C48" s="58">
        <v>3</v>
      </c>
      <c r="D48" s="60">
        <f t="shared" ref="D48:I48" si="13">SUM(D46:D47)</f>
        <v>0</v>
      </c>
      <c r="E48" s="60">
        <f t="shared" si="13"/>
        <v>0</v>
      </c>
      <c r="F48" s="60">
        <f t="shared" si="13"/>
        <v>0</v>
      </c>
      <c r="G48" s="60">
        <f t="shared" si="13"/>
        <v>0</v>
      </c>
      <c r="H48" s="60">
        <f t="shared" si="13"/>
        <v>0</v>
      </c>
      <c r="I48" s="60">
        <f t="shared" si="13"/>
        <v>0</v>
      </c>
      <c r="K48" s="43" t="s">
        <v>94</v>
      </c>
    </row>
    <row r="49" spans="1:11" s="3" customFormat="1" ht="14.5">
      <c r="A49" s="61"/>
      <c r="B49" s="16"/>
      <c r="C49" s="16"/>
      <c r="D49" s="16"/>
      <c r="E49" s="16"/>
      <c r="F49" s="16"/>
      <c r="G49" s="16"/>
      <c r="H49" s="16"/>
      <c r="I49" s="16"/>
      <c r="J49" s="16"/>
    </row>
    <row r="50" spans="1:11" s="3" customFormat="1" ht="14.5">
      <c r="A50" s="36" t="s">
        <v>95</v>
      </c>
      <c r="B50" s="16"/>
      <c r="C50" s="16"/>
      <c r="D50" s="16"/>
      <c r="E50" s="16"/>
      <c r="F50" s="16"/>
      <c r="G50" s="16"/>
      <c r="H50" s="16"/>
      <c r="I50" s="16"/>
      <c r="J50" s="16"/>
    </row>
    <row r="51" spans="1:11" s="3" customFormat="1" ht="14.5">
      <c r="A51" s="77" t="s">
        <v>96</v>
      </c>
      <c r="B51" s="58" t="s">
        <v>31</v>
      </c>
      <c r="C51" s="58">
        <v>3</v>
      </c>
      <c r="D51" s="60">
        <f t="shared" ref="D51:I51" ca="1" si="14">D15-(D43+D48)</f>
        <v>0</v>
      </c>
      <c r="E51" s="60">
        <f t="shared" si="14"/>
        <v>2.8000000000000025E-2</v>
      </c>
      <c r="F51" s="60">
        <f t="shared" ca="1" si="14"/>
        <v>0</v>
      </c>
      <c r="G51" s="60">
        <f t="shared" ca="1" si="14"/>
        <v>0</v>
      </c>
      <c r="H51" s="60">
        <f t="shared" ca="1" si="14"/>
        <v>0</v>
      </c>
      <c r="I51" s="60">
        <f t="shared" ca="1" si="14"/>
        <v>0</v>
      </c>
      <c r="K51" s="43" t="s">
        <v>97</v>
      </c>
    </row>
    <row r="52" spans="1:11" s="3" customFormat="1" ht="14.5">
      <c r="A52" s="61"/>
      <c r="B52" s="16"/>
      <c r="C52" s="16"/>
      <c r="D52" s="16"/>
      <c r="E52" s="16"/>
      <c r="F52" s="16"/>
      <c r="G52" s="16"/>
      <c r="H52" s="16"/>
      <c r="I52" s="16"/>
      <c r="K52" s="62"/>
    </row>
    <row r="53" spans="1:11" s="3" customFormat="1" ht="14.5">
      <c r="A53" s="36" t="s">
        <v>98</v>
      </c>
      <c r="B53" s="16"/>
      <c r="C53" s="16"/>
      <c r="D53" s="16"/>
      <c r="E53" s="16"/>
      <c r="F53" s="16"/>
      <c r="G53" s="16"/>
      <c r="H53" s="16"/>
      <c r="I53" s="16"/>
    </row>
    <row r="54" spans="1:11" s="3" customFormat="1" ht="14.5">
      <c r="A54" s="77" t="s">
        <v>98</v>
      </c>
      <c r="B54" s="58" t="s">
        <v>31</v>
      </c>
      <c r="C54" s="58">
        <v>3</v>
      </c>
      <c r="D54" s="59">
        <v>0</v>
      </c>
      <c r="E54" s="59">
        <v>0</v>
      </c>
      <c r="F54" s="60">
        <f>SUM(D54:E54)</f>
        <v>0</v>
      </c>
      <c r="G54" s="59">
        <v>0</v>
      </c>
      <c r="H54" s="59">
        <v>0</v>
      </c>
      <c r="I54" s="60">
        <f>SUM(G54:H54)</f>
        <v>0</v>
      </c>
      <c r="K54" s="43" t="s">
        <v>99</v>
      </c>
    </row>
    <row r="55" spans="1:11" s="3" customFormat="1" ht="14.5">
      <c r="A55" s="61"/>
      <c r="B55" s="16"/>
      <c r="C55" s="16"/>
      <c r="D55" s="16"/>
      <c r="E55" s="16"/>
      <c r="F55" s="16"/>
      <c r="G55" s="16"/>
      <c r="H55" s="16"/>
      <c r="I55" s="16"/>
      <c r="K55" s="62"/>
    </row>
    <row r="56" spans="1:11" s="3" customFormat="1" ht="14.5">
      <c r="A56" s="36" t="s">
        <v>100</v>
      </c>
      <c r="B56" s="16"/>
      <c r="C56" s="16"/>
      <c r="D56" s="16"/>
      <c r="E56" s="16"/>
      <c r="F56" s="16"/>
      <c r="G56" s="16"/>
      <c r="H56" s="16"/>
      <c r="I56" s="16"/>
    </row>
    <row r="57" spans="1:11" s="3" customFormat="1" ht="14.5">
      <c r="A57" s="77" t="s">
        <v>101</v>
      </c>
      <c r="B57" s="58" t="s">
        <v>31</v>
      </c>
      <c r="C57" s="58">
        <v>3</v>
      </c>
      <c r="D57" s="59">
        <v>0</v>
      </c>
      <c r="E57" s="59">
        <v>0</v>
      </c>
      <c r="F57" s="60">
        <f>SUM(D57:E57)</f>
        <v>0</v>
      </c>
      <c r="G57" s="59">
        <v>0</v>
      </c>
      <c r="H57" s="59">
        <v>0</v>
      </c>
      <c r="I57" s="60">
        <f>SUM(G57:H57)</f>
        <v>0</v>
      </c>
      <c r="K57" s="43" t="s">
        <v>102</v>
      </c>
    </row>
    <row r="58" spans="1:11" s="3" customFormat="1" ht="14.5">
      <c r="A58" s="77" t="s">
        <v>103</v>
      </c>
      <c r="B58" s="58" t="s">
        <v>31</v>
      </c>
      <c r="C58" s="58">
        <v>3</v>
      </c>
      <c r="D58" s="59">
        <v>0</v>
      </c>
      <c r="E58" s="59">
        <v>0</v>
      </c>
      <c r="F58" s="60">
        <f t="shared" ref="F58" si="15">SUM(D58:E58)</f>
        <v>0</v>
      </c>
      <c r="G58" s="59">
        <v>0</v>
      </c>
      <c r="H58" s="59">
        <v>0</v>
      </c>
      <c r="I58" s="60">
        <f t="shared" ref="I58" si="16">SUM(G58:H58)</f>
        <v>0</v>
      </c>
      <c r="K58" s="43" t="s">
        <v>104</v>
      </c>
    </row>
    <row r="59" spans="1:11" s="3" customFormat="1" ht="14.5">
      <c r="A59" s="77" t="s">
        <v>105</v>
      </c>
      <c r="B59" s="58" t="s">
        <v>31</v>
      </c>
      <c r="C59" s="58">
        <v>3</v>
      </c>
      <c r="D59" s="60">
        <f ca="1">(D51+D54+D57)-D58</f>
        <v>0</v>
      </c>
      <c r="E59" s="60">
        <f t="shared" ref="E59:I59" si="17">(E51+E54+E57)-E58</f>
        <v>2.8000000000000025E-2</v>
      </c>
      <c r="F59" s="60">
        <f ca="1">(F51+F54+F57)-F58</f>
        <v>0</v>
      </c>
      <c r="G59" s="60">
        <f t="shared" ca="1" si="17"/>
        <v>0</v>
      </c>
      <c r="H59" s="60">
        <f t="shared" ca="1" si="17"/>
        <v>0</v>
      </c>
      <c r="I59" s="60">
        <f t="shared" ca="1" si="17"/>
        <v>0</v>
      </c>
      <c r="K59" s="43" t="s">
        <v>106</v>
      </c>
    </row>
    <row r="60" spans="1:11" s="3" customFormat="1" ht="14.5">
      <c r="A60" s="61"/>
      <c r="B60" s="16"/>
      <c r="C60" s="16"/>
      <c r="D60" s="16"/>
      <c r="E60" s="16"/>
      <c r="F60" s="16"/>
      <c r="G60" s="16"/>
      <c r="H60" s="16"/>
      <c r="I60" s="16"/>
      <c r="J60" s="16"/>
    </row>
    <row r="61" spans="1:11" s="3" customFormat="1" ht="14.5">
      <c r="A61" s="36" t="s">
        <v>107</v>
      </c>
      <c r="B61" s="16"/>
      <c r="C61" s="16"/>
      <c r="D61" s="16"/>
      <c r="E61" s="16"/>
      <c r="F61" s="16"/>
      <c r="G61" s="16"/>
      <c r="H61" s="16"/>
      <c r="I61" s="16"/>
    </row>
    <row r="62" spans="1:11" s="3" customFormat="1" ht="14.5">
      <c r="A62" s="77" t="s">
        <v>108</v>
      </c>
      <c r="B62" s="58" t="s">
        <v>31</v>
      </c>
      <c r="C62" s="58">
        <v>3</v>
      </c>
      <c r="D62" s="59">
        <v>0</v>
      </c>
      <c r="E62" s="59">
        <v>4.0000000000000001E-3</v>
      </c>
      <c r="F62" s="60">
        <f>SUM(D62:E62)</f>
        <v>4.0000000000000001E-3</v>
      </c>
      <c r="G62" s="59">
        <v>0</v>
      </c>
      <c r="H62" s="59">
        <v>0</v>
      </c>
      <c r="I62" s="60">
        <f>SUM(G62:H62)</f>
        <v>0</v>
      </c>
      <c r="K62" s="43" t="s">
        <v>109</v>
      </c>
    </row>
    <row r="63" spans="1:11" s="3" customFormat="1" ht="14.5">
      <c r="A63" s="77" t="s">
        <v>110</v>
      </c>
      <c r="B63" s="58" t="s">
        <v>31</v>
      </c>
      <c r="C63" s="58">
        <v>3</v>
      </c>
      <c r="D63" s="59">
        <v>0</v>
      </c>
      <c r="E63" s="59">
        <v>0</v>
      </c>
      <c r="F63" s="60">
        <f t="shared" ref="F63" si="18">SUM(D63:E63)</f>
        <v>0</v>
      </c>
      <c r="G63" s="59">
        <v>0</v>
      </c>
      <c r="H63" s="59">
        <v>0</v>
      </c>
      <c r="I63" s="60">
        <f t="shared" ref="I63" si="19">SUM(G63:H63)</f>
        <v>0</v>
      </c>
      <c r="K63" s="43" t="s">
        <v>111</v>
      </c>
    </row>
    <row r="64" spans="1:11" s="3" customFormat="1" ht="14.5">
      <c r="A64" s="77" t="s">
        <v>112</v>
      </c>
      <c r="B64" s="58" t="s">
        <v>31</v>
      </c>
      <c r="C64" s="58">
        <v>3</v>
      </c>
      <c r="D64" s="60">
        <f ca="1">D59-(D62+D63)</f>
        <v>0</v>
      </c>
      <c r="E64" s="60">
        <f t="shared" ref="E64:H64" si="20">E59-(E62+E63)</f>
        <v>2.4000000000000025E-2</v>
      </c>
      <c r="F64" s="60">
        <f t="shared" ca="1" si="20"/>
        <v>0</v>
      </c>
      <c r="G64" s="60">
        <f t="shared" ca="1" si="20"/>
        <v>0</v>
      </c>
      <c r="H64" s="60">
        <f t="shared" ca="1" si="20"/>
        <v>0</v>
      </c>
      <c r="I64" s="60">
        <f ca="1">I59-(I62+I63)</f>
        <v>0</v>
      </c>
      <c r="K64" s="43" t="s">
        <v>113</v>
      </c>
    </row>
    <row r="65" spans="1:11" s="3" customFormat="1" ht="14.5">
      <c r="A65" s="61"/>
      <c r="B65" s="16"/>
      <c r="C65" s="16"/>
      <c r="D65" s="16"/>
      <c r="E65" s="16"/>
      <c r="F65" s="16"/>
      <c r="G65" s="16"/>
      <c r="H65" s="16"/>
      <c r="I65" s="16"/>
      <c r="J65" s="16"/>
    </row>
    <row r="66" spans="1:11" s="3" customFormat="1" ht="14.5">
      <c r="A66" s="36" t="s">
        <v>114</v>
      </c>
      <c r="B66" s="16"/>
      <c r="C66" s="16"/>
      <c r="D66" s="16"/>
      <c r="E66" s="16"/>
      <c r="F66" s="16"/>
      <c r="G66" s="16"/>
      <c r="H66" s="16"/>
      <c r="I66" s="16"/>
      <c r="J66" s="16"/>
    </row>
    <row r="67" spans="1:11" s="3" customFormat="1" ht="14.5">
      <c r="A67" s="77" t="s">
        <v>114</v>
      </c>
      <c r="B67" s="58" t="s">
        <v>31</v>
      </c>
      <c r="C67" s="58">
        <v>3</v>
      </c>
      <c r="D67" s="59">
        <v>0</v>
      </c>
      <c r="E67" s="59">
        <v>0</v>
      </c>
      <c r="F67" s="60">
        <f>SUM(D67:E67)</f>
        <v>0</v>
      </c>
      <c r="G67" s="59">
        <v>0</v>
      </c>
      <c r="H67" s="59">
        <v>0</v>
      </c>
      <c r="I67" s="60">
        <f>SUM(G67:H67)</f>
        <v>0</v>
      </c>
      <c r="J67" s="16"/>
      <c r="K67" s="43" t="s">
        <v>115</v>
      </c>
    </row>
    <row r="68" spans="1:11" s="3" customFormat="1" ht="14.5">
      <c r="A68" s="61"/>
      <c r="B68" s="16"/>
      <c r="C68" s="16"/>
      <c r="D68" s="16"/>
      <c r="E68" s="16"/>
      <c r="F68" s="16"/>
      <c r="G68" s="16"/>
      <c r="H68" s="16"/>
      <c r="I68" s="16"/>
      <c r="J68" s="16"/>
      <c r="K68" s="62"/>
    </row>
  </sheetData>
  <mergeCells count="6">
    <mergeCell ref="B6:B7"/>
    <mergeCell ref="C6:C7"/>
    <mergeCell ref="K6:K7"/>
    <mergeCell ref="A6:A7"/>
    <mergeCell ref="D6:F6"/>
    <mergeCell ref="G6:I6"/>
  </mergeCells>
  <pageMargins left="0.7" right="0.7" top="0.75" bottom="0.75" header="0.3" footer="0.3"/>
  <pageSetup paperSize="8" scale="94"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CE7C-8F1C-4F6A-A633-4C190FE8CDEC}">
  <sheetPr>
    <tabColor theme="6"/>
    <pageSetUpPr fitToPage="1"/>
  </sheetPr>
  <dimension ref="A1:J26"/>
  <sheetViews>
    <sheetView showGridLines="0" view="pageBreakPreview" zoomScaleNormal="100" zoomScaleSheetLayoutView="100" workbookViewId="0">
      <selection activeCell="D25" sqref="D25"/>
    </sheetView>
  </sheetViews>
  <sheetFormatPr defaultColWidth="9" defaultRowHeight="14"/>
  <cols>
    <col min="1" max="1" width="40.58203125" style="2" customWidth="1"/>
    <col min="2" max="3" width="9.33203125" style="2" customWidth="1"/>
    <col min="4" max="8" width="12.5" style="2" customWidth="1"/>
    <col min="9" max="9" width="1.33203125" style="2" customWidth="1"/>
    <col min="10" max="10" width="8.33203125" style="2" customWidth="1"/>
    <col min="11" max="11" width="1.83203125" style="2" customWidth="1"/>
    <col min="12" max="16384" width="9" style="2"/>
  </cols>
  <sheetData>
    <row r="1" spans="1:10" ht="35.5">
      <c r="A1" s="35" t="s">
        <v>116</v>
      </c>
      <c r="B1" s="35"/>
      <c r="C1" s="35"/>
    </row>
    <row r="3" spans="1:10" s="3" customFormat="1" ht="19.5">
      <c r="A3" s="34" t="s">
        <v>480</v>
      </c>
      <c r="B3" s="34"/>
      <c r="C3" s="34"/>
      <c r="D3" s="34"/>
      <c r="E3" s="34"/>
      <c r="F3" s="34"/>
      <c r="G3" s="34"/>
      <c r="H3" s="55">
        <f>Cover!C11</f>
        <v>0</v>
      </c>
      <c r="I3" s="56"/>
      <c r="J3" s="56"/>
    </row>
    <row r="4" spans="1:10" s="3" customFormat="1" ht="19.5">
      <c r="A4" s="6"/>
      <c r="B4" s="6"/>
      <c r="C4" s="6"/>
      <c r="D4" s="6"/>
      <c r="E4" s="6"/>
      <c r="F4" s="6"/>
      <c r="G4" s="6"/>
      <c r="H4" s="6"/>
      <c r="J4" s="5"/>
    </row>
    <row r="5" spans="1:10" s="3" customFormat="1" ht="14.5">
      <c r="A5" s="22"/>
      <c r="B5" s="22"/>
      <c r="C5" s="22"/>
      <c r="D5" s="22">
        <v>1</v>
      </c>
      <c r="E5" s="22">
        <v>2</v>
      </c>
      <c r="F5" s="22">
        <v>3</v>
      </c>
      <c r="G5" s="22">
        <v>4</v>
      </c>
      <c r="H5" s="22">
        <v>5</v>
      </c>
      <c r="I5" s="22"/>
      <c r="J5" s="22"/>
    </row>
    <row r="6" spans="1:10" s="8" customFormat="1" ht="15.5">
      <c r="A6" s="118" t="s">
        <v>20</v>
      </c>
      <c r="B6" s="114" t="s">
        <v>21</v>
      </c>
      <c r="C6" s="114" t="s">
        <v>22</v>
      </c>
      <c r="D6" s="116" t="s">
        <v>117</v>
      </c>
      <c r="E6" s="98" t="s">
        <v>118</v>
      </c>
      <c r="F6" s="99"/>
      <c r="G6" s="100"/>
      <c r="H6" s="116" t="s">
        <v>119</v>
      </c>
      <c r="I6" s="7"/>
      <c r="J6" s="116" t="s">
        <v>25</v>
      </c>
    </row>
    <row r="7" spans="1:10" s="8" customFormat="1" ht="52">
      <c r="A7" s="118"/>
      <c r="B7" s="115"/>
      <c r="C7" s="115"/>
      <c r="D7" s="117"/>
      <c r="E7" s="73" t="s">
        <v>120</v>
      </c>
      <c r="F7" s="73" t="s">
        <v>121</v>
      </c>
      <c r="G7" s="73" t="s">
        <v>122</v>
      </c>
      <c r="H7" s="117"/>
      <c r="I7" s="7"/>
      <c r="J7" s="117"/>
    </row>
    <row r="8" spans="1:10" s="3" customFormat="1" ht="14.5">
      <c r="A8" s="10"/>
      <c r="B8" s="10"/>
      <c r="C8" s="10"/>
      <c r="D8" s="9"/>
      <c r="E8" s="9"/>
      <c r="F8" s="9"/>
      <c r="G8" s="9"/>
      <c r="H8" s="9"/>
      <c r="I8" s="9"/>
    </row>
    <row r="9" spans="1:10" s="3" customFormat="1" ht="14.5">
      <c r="A9" s="36" t="s">
        <v>29</v>
      </c>
      <c r="B9" s="10"/>
      <c r="C9" s="10"/>
      <c r="D9" s="4"/>
      <c r="E9" s="9"/>
      <c r="F9" s="9"/>
      <c r="G9" s="9"/>
      <c r="H9" s="9"/>
      <c r="I9" s="9"/>
    </row>
    <row r="10" spans="1:10" s="3" customFormat="1" ht="14.5">
      <c r="A10" s="77" t="s">
        <v>29</v>
      </c>
      <c r="B10" s="58" t="s">
        <v>31</v>
      </c>
      <c r="C10" s="58">
        <v>3</v>
      </c>
      <c r="D10" s="59">
        <v>0.44500000000000001</v>
      </c>
      <c r="E10" s="59"/>
      <c r="F10" s="59"/>
      <c r="G10" s="60">
        <f>IFERROR(E10-F10,0)</f>
        <v>0</v>
      </c>
      <c r="H10" s="60">
        <f>IFERROR(D10+G10,0)</f>
        <v>0.44500000000000001</v>
      </c>
      <c r="I10" s="9"/>
      <c r="J10" s="43" t="s">
        <v>123</v>
      </c>
    </row>
    <row r="11" spans="1:10" s="3" customFormat="1" ht="14.5">
      <c r="A11" s="77" t="s">
        <v>124</v>
      </c>
      <c r="B11" s="58" t="s">
        <v>31</v>
      </c>
      <c r="C11" s="58">
        <v>3</v>
      </c>
      <c r="D11" s="59">
        <v>-0.41699999999999998</v>
      </c>
      <c r="E11" s="59"/>
      <c r="F11" s="59"/>
      <c r="G11" s="60">
        <f t="shared" ref="G11:G25" si="0">IFERROR(E11-F11,0)</f>
        <v>0</v>
      </c>
      <c r="H11" s="60">
        <f t="shared" ref="H11:H25" si="1">IFERROR(D11+G11,0)</f>
        <v>-0.41699999999999998</v>
      </c>
      <c r="I11" s="9"/>
      <c r="J11" s="43" t="s">
        <v>125</v>
      </c>
    </row>
    <row r="12" spans="1:10" s="3" customFormat="1" ht="14.5">
      <c r="A12" s="77" t="s">
        <v>126</v>
      </c>
      <c r="B12" s="58" t="s">
        <v>31</v>
      </c>
      <c r="C12" s="58">
        <v>3</v>
      </c>
      <c r="D12" s="59"/>
      <c r="E12" s="59"/>
      <c r="F12" s="59"/>
      <c r="G12" s="60">
        <f t="shared" si="0"/>
        <v>0</v>
      </c>
      <c r="H12" s="60">
        <f t="shared" si="1"/>
        <v>0</v>
      </c>
      <c r="I12" s="9"/>
      <c r="J12" s="43" t="s">
        <v>127</v>
      </c>
    </row>
    <row r="13" spans="1:10" s="3" customFormat="1" ht="14.5">
      <c r="A13" s="77" t="s">
        <v>95</v>
      </c>
      <c r="B13" s="58" t="s">
        <v>31</v>
      </c>
      <c r="C13" s="58">
        <v>3</v>
      </c>
      <c r="D13" s="81">
        <f>IFERROR(SUM(D10:D12),0)</f>
        <v>2.8000000000000025E-2</v>
      </c>
      <c r="E13" s="81">
        <f t="shared" ref="E13:F13" si="2">IFERROR(SUM(E10:E12),0)</f>
        <v>0</v>
      </c>
      <c r="F13" s="81">
        <f t="shared" si="2"/>
        <v>0</v>
      </c>
      <c r="G13" s="60">
        <f t="shared" si="0"/>
        <v>0</v>
      </c>
      <c r="H13" s="60">
        <f t="shared" si="1"/>
        <v>2.8000000000000025E-2</v>
      </c>
      <c r="I13" s="9"/>
      <c r="J13" s="43" t="s">
        <v>128</v>
      </c>
    </row>
    <row r="14" spans="1:10" s="3" customFormat="1" ht="14.5">
      <c r="A14" s="77" t="s">
        <v>98</v>
      </c>
      <c r="B14" s="58" t="s">
        <v>31</v>
      </c>
      <c r="C14" s="58">
        <v>3</v>
      </c>
      <c r="D14" s="59"/>
      <c r="E14" s="59"/>
      <c r="F14" s="59"/>
      <c r="G14" s="60">
        <f t="shared" si="0"/>
        <v>0</v>
      </c>
      <c r="H14" s="60">
        <f t="shared" si="1"/>
        <v>0</v>
      </c>
      <c r="I14" s="9"/>
      <c r="J14" s="43" t="s">
        <v>129</v>
      </c>
    </row>
    <row r="15" spans="1:10" s="3" customFormat="1" ht="14.5">
      <c r="A15" s="77" t="s">
        <v>101</v>
      </c>
      <c r="B15" s="58" t="s">
        <v>31</v>
      </c>
      <c r="C15" s="58">
        <v>3</v>
      </c>
      <c r="D15" s="59"/>
      <c r="E15" s="59"/>
      <c r="F15" s="59"/>
      <c r="G15" s="60">
        <f t="shared" si="0"/>
        <v>0</v>
      </c>
      <c r="H15" s="60">
        <f t="shared" si="1"/>
        <v>0</v>
      </c>
      <c r="I15" s="9"/>
      <c r="J15" s="43" t="s">
        <v>130</v>
      </c>
    </row>
    <row r="16" spans="1:10" s="3" customFormat="1" ht="14.5">
      <c r="A16" s="77" t="s">
        <v>103</v>
      </c>
      <c r="B16" s="58" t="s">
        <v>31</v>
      </c>
      <c r="C16" s="58">
        <v>3</v>
      </c>
      <c r="D16" s="59"/>
      <c r="E16" s="59"/>
      <c r="F16" s="59"/>
      <c r="G16" s="60">
        <f t="shared" si="0"/>
        <v>0</v>
      </c>
      <c r="H16" s="60">
        <f t="shared" si="1"/>
        <v>0</v>
      </c>
      <c r="I16" s="9"/>
      <c r="J16" s="43" t="s">
        <v>131</v>
      </c>
    </row>
    <row r="17" spans="1:10" s="3" customFormat="1" ht="14.5">
      <c r="A17" s="77" t="s">
        <v>132</v>
      </c>
      <c r="B17" s="58" t="s">
        <v>31</v>
      </c>
      <c r="C17" s="58">
        <v>3</v>
      </c>
      <c r="D17" s="59"/>
      <c r="E17" s="59"/>
      <c r="F17" s="59"/>
      <c r="G17" s="60">
        <f t="shared" si="0"/>
        <v>0</v>
      </c>
      <c r="H17" s="60">
        <f t="shared" si="1"/>
        <v>0</v>
      </c>
      <c r="I17" s="9"/>
      <c r="J17" s="43" t="s">
        <v>133</v>
      </c>
    </row>
    <row r="18" spans="1:10" s="3" customFormat="1" ht="14.5">
      <c r="A18" s="77" t="s">
        <v>134</v>
      </c>
      <c r="B18" s="58" t="s">
        <v>31</v>
      </c>
      <c r="C18" s="58">
        <v>3</v>
      </c>
      <c r="D18" s="81">
        <f>IFERROR(SUM(D13:D17),0)</f>
        <v>2.8000000000000025E-2</v>
      </c>
      <c r="E18" s="81">
        <f t="shared" ref="E18:F18" si="3">IFERROR(SUM(E13:E17),0)</f>
        <v>0</v>
      </c>
      <c r="F18" s="81">
        <f t="shared" si="3"/>
        <v>0</v>
      </c>
      <c r="G18" s="60">
        <f t="shared" si="0"/>
        <v>0</v>
      </c>
      <c r="H18" s="60">
        <f t="shared" si="1"/>
        <v>2.8000000000000025E-2</v>
      </c>
      <c r="I18" s="9"/>
      <c r="J18" s="43" t="s">
        <v>135</v>
      </c>
    </row>
    <row r="19" spans="1:10" s="3" customFormat="1" ht="14.5">
      <c r="A19" s="77" t="s">
        <v>136</v>
      </c>
      <c r="B19" s="58" t="s">
        <v>31</v>
      </c>
      <c r="C19" s="58">
        <v>3</v>
      </c>
      <c r="D19" s="59"/>
      <c r="E19" s="59"/>
      <c r="F19" s="59"/>
      <c r="G19" s="60">
        <f t="shared" si="0"/>
        <v>0</v>
      </c>
      <c r="H19" s="60">
        <f t="shared" si="1"/>
        <v>0</v>
      </c>
      <c r="I19" s="9"/>
      <c r="J19" s="43" t="s">
        <v>137</v>
      </c>
    </row>
    <row r="20" spans="1:10" s="3" customFormat="1" ht="14.5">
      <c r="A20" s="77" t="s">
        <v>105</v>
      </c>
      <c r="B20" s="58" t="s">
        <v>31</v>
      </c>
      <c r="C20" s="58">
        <v>3</v>
      </c>
      <c r="D20" s="81">
        <f>IFERROR(SUM(D18:D19),0)</f>
        <v>2.8000000000000025E-2</v>
      </c>
      <c r="E20" s="81">
        <f t="shared" ref="E20:F20" si="4">IFERROR(SUM(E18:E19),0)</f>
        <v>0</v>
      </c>
      <c r="F20" s="81">
        <f t="shared" si="4"/>
        <v>0</v>
      </c>
      <c r="G20" s="60">
        <f t="shared" si="0"/>
        <v>0</v>
      </c>
      <c r="H20" s="60">
        <f t="shared" si="1"/>
        <v>2.8000000000000025E-2</v>
      </c>
      <c r="I20" s="9"/>
      <c r="J20" s="43" t="s">
        <v>138</v>
      </c>
    </row>
    <row r="21" spans="1:10" s="3" customFormat="1" ht="14.5">
      <c r="A21" s="77" t="s">
        <v>108</v>
      </c>
      <c r="B21" s="58" t="s">
        <v>31</v>
      </c>
      <c r="C21" s="58">
        <v>3</v>
      </c>
      <c r="D21" s="59">
        <v>-4.0000000000000001E-3</v>
      </c>
      <c r="E21" s="59"/>
      <c r="F21" s="59"/>
      <c r="G21" s="60">
        <f t="shared" si="0"/>
        <v>0</v>
      </c>
      <c r="H21" s="60">
        <f t="shared" si="1"/>
        <v>-4.0000000000000001E-3</v>
      </c>
      <c r="I21" s="9"/>
      <c r="J21" s="43" t="s">
        <v>139</v>
      </c>
    </row>
    <row r="22" spans="1:10" s="3" customFormat="1" ht="14.5">
      <c r="A22" s="77" t="s">
        <v>110</v>
      </c>
      <c r="B22" s="58" t="s">
        <v>31</v>
      </c>
      <c r="C22" s="58">
        <v>3</v>
      </c>
      <c r="D22" s="59"/>
      <c r="E22" s="59"/>
      <c r="F22" s="59"/>
      <c r="G22" s="60">
        <f t="shared" si="0"/>
        <v>0</v>
      </c>
      <c r="H22" s="60">
        <f t="shared" si="1"/>
        <v>0</v>
      </c>
      <c r="I22" s="9"/>
      <c r="J22" s="43" t="s">
        <v>140</v>
      </c>
    </row>
    <row r="23" spans="1:10" s="3" customFormat="1" ht="14.5">
      <c r="A23" s="77" t="s">
        <v>112</v>
      </c>
      <c r="B23" s="58" t="s">
        <v>31</v>
      </c>
      <c r="C23" s="58">
        <v>3</v>
      </c>
      <c r="D23" s="81">
        <f>IFERROR(SUM(D20:D22),0)</f>
        <v>2.4000000000000025E-2</v>
      </c>
      <c r="E23" s="81">
        <f t="shared" ref="E23:F23" si="5">IFERROR(SUM(E20:E22),0)</f>
        <v>0</v>
      </c>
      <c r="F23" s="81">
        <f t="shared" si="5"/>
        <v>0</v>
      </c>
      <c r="G23" s="60">
        <f t="shared" si="0"/>
        <v>0</v>
      </c>
      <c r="H23" s="60">
        <f t="shared" si="1"/>
        <v>2.4000000000000025E-2</v>
      </c>
      <c r="I23" s="9"/>
      <c r="J23" s="43" t="s">
        <v>141</v>
      </c>
    </row>
    <row r="24" spans="1:10" s="3" customFormat="1" ht="14.5">
      <c r="A24" s="77" t="s">
        <v>114</v>
      </c>
      <c r="B24" s="58" t="s">
        <v>31</v>
      </c>
      <c r="C24" s="58">
        <v>3</v>
      </c>
      <c r="D24" s="59"/>
      <c r="E24" s="59"/>
      <c r="F24" s="59"/>
      <c r="G24" s="60">
        <f t="shared" si="0"/>
        <v>0</v>
      </c>
      <c r="H24" s="60">
        <f t="shared" si="1"/>
        <v>0</v>
      </c>
      <c r="I24" s="9"/>
      <c r="J24" s="43" t="s">
        <v>142</v>
      </c>
    </row>
    <row r="25" spans="1:10" s="3" customFormat="1" ht="14.5">
      <c r="A25" s="77" t="s">
        <v>143</v>
      </c>
      <c r="B25" s="58" t="s">
        <v>31</v>
      </c>
      <c r="C25" s="58">
        <v>3</v>
      </c>
      <c r="D25" s="59"/>
      <c r="E25" s="59"/>
      <c r="F25" s="59"/>
      <c r="G25" s="60">
        <f t="shared" si="0"/>
        <v>0</v>
      </c>
      <c r="H25" s="60">
        <f t="shared" si="1"/>
        <v>0</v>
      </c>
      <c r="I25" s="9"/>
      <c r="J25" s="43" t="s">
        <v>144</v>
      </c>
    </row>
    <row r="26" spans="1:10" s="3" customFormat="1" ht="14.5">
      <c r="A26" s="61"/>
      <c r="B26" s="16"/>
      <c r="C26" s="16"/>
      <c r="D26" s="16"/>
      <c r="E26" s="16"/>
      <c r="F26" s="16"/>
      <c r="G26" s="16"/>
      <c r="H26" s="16"/>
      <c r="I26" s="16"/>
      <c r="J26" s="62"/>
    </row>
  </sheetData>
  <mergeCells count="7">
    <mergeCell ref="J6:J7"/>
    <mergeCell ref="A6:A7"/>
    <mergeCell ref="B6:B7"/>
    <mergeCell ref="C6:C7"/>
    <mergeCell ref="D6:D7"/>
    <mergeCell ref="E6:G6"/>
    <mergeCell ref="H6:H7"/>
  </mergeCells>
  <pageMargins left="0.7" right="0.7" top="0.75" bottom="0.75" header="0.3" footer="0.3"/>
  <pageSetup paperSize="8" scale="90"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P55"/>
  <sheetViews>
    <sheetView showGridLines="0" view="pageBreakPreview" topLeftCell="A5" zoomScaleNormal="100" zoomScaleSheetLayoutView="100" workbookViewId="0">
      <selection activeCell="I54" sqref="I54"/>
    </sheetView>
  </sheetViews>
  <sheetFormatPr defaultColWidth="9" defaultRowHeight="14"/>
  <cols>
    <col min="1" max="1" width="40.58203125" style="2" customWidth="1"/>
    <col min="2" max="3" width="9.33203125" style="2" customWidth="1"/>
    <col min="4" max="13" width="9.5" style="2" customWidth="1"/>
    <col min="14" max="14" width="1.33203125" style="2" customWidth="1"/>
    <col min="15" max="15" width="8.33203125" style="2" customWidth="1"/>
    <col min="16" max="16" width="1.83203125" style="2" customWidth="1"/>
    <col min="17" max="16384" width="9" style="2"/>
  </cols>
  <sheetData>
    <row r="1" spans="1:15" ht="35.5">
      <c r="A1" s="35" t="s">
        <v>145</v>
      </c>
      <c r="B1" s="35"/>
      <c r="C1" s="35"/>
    </row>
    <row r="3" spans="1:15" s="3" customFormat="1" ht="19.5">
      <c r="A3" s="34" t="s">
        <v>146</v>
      </c>
      <c r="B3" s="34"/>
      <c r="C3" s="34"/>
      <c r="D3" s="34"/>
      <c r="E3" s="34"/>
      <c r="F3" s="34"/>
      <c r="G3" s="34"/>
      <c r="H3" s="34"/>
      <c r="I3" s="34"/>
      <c r="J3" s="34"/>
      <c r="K3" s="34"/>
      <c r="L3" s="34"/>
      <c r="M3" s="55">
        <f>Cover!C11</f>
        <v>0</v>
      </c>
      <c r="N3" s="56"/>
      <c r="O3" s="56"/>
    </row>
    <row r="4" spans="1:15" s="3" customFormat="1" ht="19.5">
      <c r="A4" s="6"/>
      <c r="B4" s="6"/>
      <c r="C4" s="6"/>
      <c r="D4" s="6"/>
      <c r="E4" s="6"/>
      <c r="F4" s="6"/>
      <c r="G4" s="6"/>
      <c r="H4" s="6"/>
      <c r="I4" s="6"/>
      <c r="J4" s="6"/>
      <c r="K4" s="6"/>
      <c r="L4" s="6"/>
      <c r="M4" s="6"/>
      <c r="O4" s="5"/>
    </row>
    <row r="5" spans="1:15" s="3" customFormat="1" ht="14.5">
      <c r="A5" s="22"/>
      <c r="B5" s="22"/>
      <c r="C5" s="22"/>
      <c r="D5" s="22">
        <v>1</v>
      </c>
      <c r="E5" s="22"/>
      <c r="F5" s="22"/>
      <c r="G5" s="22"/>
      <c r="H5" s="22"/>
      <c r="I5" s="22"/>
      <c r="J5" s="22"/>
      <c r="K5" s="22"/>
      <c r="L5" s="22"/>
      <c r="M5" s="22">
        <v>2</v>
      </c>
      <c r="N5" s="22"/>
      <c r="O5" s="22"/>
    </row>
    <row r="6" spans="1:15" s="8" customFormat="1" ht="15.5">
      <c r="A6" s="118" t="s">
        <v>20</v>
      </c>
      <c r="B6" s="114" t="s">
        <v>21</v>
      </c>
      <c r="C6" s="114" t="s">
        <v>22</v>
      </c>
      <c r="D6" s="98" t="s">
        <v>23</v>
      </c>
      <c r="E6" s="99"/>
      <c r="F6" s="99"/>
      <c r="G6" s="99"/>
      <c r="H6" s="100"/>
      <c r="I6" s="98" t="s">
        <v>24</v>
      </c>
      <c r="J6" s="99"/>
      <c r="K6" s="99"/>
      <c r="L6" s="99"/>
      <c r="M6" s="100"/>
      <c r="N6" s="7"/>
      <c r="O6" s="116" t="s">
        <v>25</v>
      </c>
    </row>
    <row r="7" spans="1:15" s="8" customFormat="1" ht="15.5">
      <c r="A7" s="118"/>
      <c r="B7" s="119"/>
      <c r="C7" s="119"/>
      <c r="D7" s="116" t="s">
        <v>117</v>
      </c>
      <c r="E7" s="98" t="s">
        <v>118</v>
      </c>
      <c r="F7" s="99"/>
      <c r="G7" s="100"/>
      <c r="H7" s="116" t="s">
        <v>119</v>
      </c>
      <c r="I7" s="116" t="s">
        <v>117</v>
      </c>
      <c r="J7" s="98" t="s">
        <v>118</v>
      </c>
      <c r="K7" s="99"/>
      <c r="L7" s="100"/>
      <c r="M7" s="116" t="s">
        <v>119</v>
      </c>
      <c r="N7" s="7"/>
      <c r="O7" s="120"/>
    </row>
    <row r="8" spans="1:15" s="8" customFormat="1" ht="65">
      <c r="A8" s="118"/>
      <c r="B8" s="115"/>
      <c r="C8" s="115"/>
      <c r="D8" s="117"/>
      <c r="E8" s="73" t="s">
        <v>120</v>
      </c>
      <c r="F8" s="73" t="s">
        <v>121</v>
      </c>
      <c r="G8" s="73" t="s">
        <v>122</v>
      </c>
      <c r="H8" s="117"/>
      <c r="I8" s="117"/>
      <c r="J8" s="73" t="s">
        <v>120</v>
      </c>
      <c r="K8" s="73" t="s">
        <v>121</v>
      </c>
      <c r="L8" s="73" t="s">
        <v>122</v>
      </c>
      <c r="M8" s="117"/>
      <c r="N8" s="7"/>
      <c r="O8" s="117"/>
    </row>
    <row r="9" spans="1:15" s="3" customFormat="1" ht="14.5">
      <c r="A9" s="10"/>
      <c r="B9" s="10"/>
      <c r="C9" s="10"/>
      <c r="D9" s="9"/>
      <c r="E9" s="9"/>
      <c r="F9" s="9"/>
      <c r="G9" s="9"/>
      <c r="H9" s="9"/>
      <c r="I9" s="9"/>
      <c r="J9" s="9"/>
      <c r="K9" s="9"/>
      <c r="L9" s="9"/>
      <c r="M9" s="9"/>
      <c r="N9" s="9"/>
    </row>
    <row r="10" spans="1:15" s="3" customFormat="1" ht="14.5">
      <c r="A10" s="36" t="s">
        <v>147</v>
      </c>
      <c r="B10" s="10"/>
      <c r="C10" s="10"/>
      <c r="D10" s="4"/>
      <c r="E10" s="4"/>
      <c r="F10" s="4"/>
      <c r="G10" s="4"/>
      <c r="H10" s="4"/>
      <c r="I10" s="4"/>
      <c r="J10" s="4"/>
      <c r="K10" s="4"/>
      <c r="L10" s="4"/>
      <c r="M10" s="9"/>
      <c r="N10" s="9"/>
    </row>
    <row r="11" spans="1:15" s="3" customFormat="1" ht="14.5">
      <c r="A11" s="77" t="s">
        <v>148</v>
      </c>
      <c r="B11" s="58" t="s">
        <v>31</v>
      </c>
      <c r="C11" s="58">
        <v>3</v>
      </c>
      <c r="D11" s="59">
        <v>0</v>
      </c>
      <c r="E11" s="59">
        <v>0</v>
      </c>
      <c r="F11" s="59">
        <v>0</v>
      </c>
      <c r="G11" s="60">
        <f>IFERROR(E11-F11,0)</f>
        <v>0</v>
      </c>
      <c r="H11" s="60">
        <f>IFERROR(D11+G11,0)</f>
        <v>0</v>
      </c>
      <c r="I11" s="59">
        <v>0</v>
      </c>
      <c r="J11" s="59">
        <v>0</v>
      </c>
      <c r="K11" s="59">
        <v>0</v>
      </c>
      <c r="L11" s="60">
        <f>IFERROR(J11-K12,0)</f>
        <v>0</v>
      </c>
      <c r="M11" s="60">
        <f>IFERROR(I11+L11,0)</f>
        <v>0</v>
      </c>
      <c r="N11" s="9"/>
      <c r="O11" s="43" t="s">
        <v>149</v>
      </c>
    </row>
    <row r="12" spans="1:15" s="3" customFormat="1" ht="14.5">
      <c r="A12" s="77" t="s">
        <v>150</v>
      </c>
      <c r="B12" s="58" t="s">
        <v>31</v>
      </c>
      <c r="C12" s="58">
        <v>3</v>
      </c>
      <c r="D12" s="59">
        <v>0</v>
      </c>
      <c r="E12" s="59">
        <v>0</v>
      </c>
      <c r="F12" s="59">
        <v>0</v>
      </c>
      <c r="G12" s="60">
        <f t="shared" ref="G12:G17" si="0">IFERROR(E12-F12,0)</f>
        <v>0</v>
      </c>
      <c r="H12" s="60">
        <f t="shared" ref="H12:H17" si="1">IFERROR(D12+G12,0)</f>
        <v>0</v>
      </c>
      <c r="I12" s="59">
        <v>0</v>
      </c>
      <c r="J12" s="59">
        <v>0</v>
      </c>
      <c r="K12" s="59">
        <v>0</v>
      </c>
      <c r="L12" s="60">
        <f t="shared" ref="L12:L53" si="2">IFERROR(J12-K13,0)</f>
        <v>0</v>
      </c>
      <c r="M12" s="60">
        <f t="shared" ref="M12:M53" si="3">IFERROR(I12+L12,0)</f>
        <v>0</v>
      </c>
      <c r="N12" s="9"/>
      <c r="O12" s="43" t="s">
        <v>151</v>
      </c>
    </row>
    <row r="13" spans="1:15" s="3" customFormat="1" ht="14.5">
      <c r="A13" s="77" t="s">
        <v>152</v>
      </c>
      <c r="B13" s="58" t="s">
        <v>31</v>
      </c>
      <c r="C13" s="58">
        <v>3</v>
      </c>
      <c r="D13" s="59">
        <v>0</v>
      </c>
      <c r="E13" s="59">
        <v>0</v>
      </c>
      <c r="F13" s="59">
        <v>0</v>
      </c>
      <c r="G13" s="60">
        <f t="shared" si="0"/>
        <v>0</v>
      </c>
      <c r="H13" s="60">
        <f t="shared" si="1"/>
        <v>0</v>
      </c>
      <c r="I13" s="59">
        <v>0</v>
      </c>
      <c r="J13" s="59">
        <v>0</v>
      </c>
      <c r="K13" s="59">
        <v>0</v>
      </c>
      <c r="L13" s="60">
        <f t="shared" si="2"/>
        <v>0</v>
      </c>
      <c r="M13" s="60">
        <f t="shared" si="3"/>
        <v>0</v>
      </c>
      <c r="N13" s="9"/>
      <c r="O13" s="43" t="s">
        <v>153</v>
      </c>
    </row>
    <row r="14" spans="1:15" s="3" customFormat="1" ht="14.5">
      <c r="A14" s="77" t="s">
        <v>154</v>
      </c>
      <c r="B14" s="58" t="s">
        <v>31</v>
      </c>
      <c r="C14" s="58">
        <v>3</v>
      </c>
      <c r="D14" s="59">
        <v>0</v>
      </c>
      <c r="E14" s="59">
        <v>0</v>
      </c>
      <c r="F14" s="59">
        <v>0</v>
      </c>
      <c r="G14" s="60">
        <f t="shared" si="0"/>
        <v>0</v>
      </c>
      <c r="H14" s="60">
        <f t="shared" si="1"/>
        <v>0</v>
      </c>
      <c r="I14" s="59">
        <v>0</v>
      </c>
      <c r="J14" s="59">
        <v>0</v>
      </c>
      <c r="K14" s="59">
        <v>0</v>
      </c>
      <c r="L14" s="60">
        <f t="shared" si="2"/>
        <v>0</v>
      </c>
      <c r="M14" s="60">
        <f t="shared" si="3"/>
        <v>0</v>
      </c>
      <c r="N14" s="9"/>
      <c r="O14" s="43" t="s">
        <v>155</v>
      </c>
    </row>
    <row r="15" spans="1:15" s="3" customFormat="1" ht="14.5">
      <c r="A15" s="77" t="s">
        <v>156</v>
      </c>
      <c r="B15" s="58" t="s">
        <v>31</v>
      </c>
      <c r="C15" s="58">
        <v>3</v>
      </c>
      <c r="D15" s="59">
        <v>0</v>
      </c>
      <c r="E15" s="59">
        <v>0</v>
      </c>
      <c r="F15" s="59">
        <v>0</v>
      </c>
      <c r="G15" s="60">
        <f t="shared" si="0"/>
        <v>0</v>
      </c>
      <c r="H15" s="60">
        <f t="shared" si="1"/>
        <v>0</v>
      </c>
      <c r="I15" s="59">
        <v>0</v>
      </c>
      <c r="J15" s="59">
        <v>0</v>
      </c>
      <c r="K15" s="59">
        <v>0</v>
      </c>
      <c r="L15" s="60">
        <f t="shared" si="2"/>
        <v>0</v>
      </c>
      <c r="M15" s="60">
        <f t="shared" si="3"/>
        <v>0</v>
      </c>
      <c r="N15" s="9"/>
      <c r="O15" s="43" t="s">
        <v>157</v>
      </c>
    </row>
    <row r="16" spans="1:15" s="3" customFormat="1" ht="14.5">
      <c r="A16" s="77" t="s">
        <v>158</v>
      </c>
      <c r="B16" s="58" t="s">
        <v>31</v>
      </c>
      <c r="C16" s="58">
        <v>3</v>
      </c>
      <c r="D16" s="59">
        <v>0</v>
      </c>
      <c r="E16" s="59">
        <v>0</v>
      </c>
      <c r="F16" s="59">
        <v>0</v>
      </c>
      <c r="G16" s="60">
        <f t="shared" si="0"/>
        <v>0</v>
      </c>
      <c r="H16" s="60">
        <f t="shared" si="1"/>
        <v>0</v>
      </c>
      <c r="I16" s="59">
        <v>0</v>
      </c>
      <c r="J16" s="59">
        <v>0</v>
      </c>
      <c r="K16" s="59">
        <v>0</v>
      </c>
      <c r="L16" s="60">
        <f t="shared" si="2"/>
        <v>0</v>
      </c>
      <c r="M16" s="60">
        <f t="shared" si="3"/>
        <v>0</v>
      </c>
      <c r="N16" s="9"/>
      <c r="O16" s="43" t="s">
        <v>159</v>
      </c>
    </row>
    <row r="17" spans="1:15" s="3" customFormat="1" ht="14.5">
      <c r="A17" s="77" t="s">
        <v>160</v>
      </c>
      <c r="B17" s="58" t="s">
        <v>31</v>
      </c>
      <c r="C17" s="58">
        <v>3</v>
      </c>
      <c r="D17" s="60">
        <v>0</v>
      </c>
      <c r="E17" s="60">
        <v>0</v>
      </c>
      <c r="F17" s="60">
        <v>0</v>
      </c>
      <c r="G17" s="60">
        <f t="shared" si="0"/>
        <v>0</v>
      </c>
      <c r="H17" s="60">
        <f t="shared" si="1"/>
        <v>0</v>
      </c>
      <c r="I17" s="60">
        <v>0</v>
      </c>
      <c r="J17" s="60">
        <v>0</v>
      </c>
      <c r="K17" s="60">
        <v>0</v>
      </c>
      <c r="L17" s="60">
        <f t="shared" si="2"/>
        <v>0</v>
      </c>
      <c r="M17" s="60">
        <f t="shared" si="3"/>
        <v>0</v>
      </c>
      <c r="N17" s="9"/>
      <c r="O17" s="43" t="s">
        <v>161</v>
      </c>
    </row>
    <row r="18" spans="1:15" s="3" customFormat="1" ht="14.5">
      <c r="A18" s="61"/>
      <c r="B18" s="16"/>
      <c r="C18" s="16"/>
      <c r="D18" s="16"/>
      <c r="E18" s="16"/>
      <c r="F18" s="16"/>
      <c r="G18" s="16"/>
      <c r="H18" s="16"/>
      <c r="I18" s="16"/>
      <c r="J18" s="16"/>
      <c r="K18" s="62"/>
      <c r="L18" s="62"/>
      <c r="M18" s="62"/>
      <c r="N18" s="62"/>
      <c r="O18" s="62"/>
    </row>
    <row r="19" spans="1:15" s="3" customFormat="1" ht="14.5">
      <c r="A19" s="36" t="s">
        <v>162</v>
      </c>
      <c r="B19" s="16"/>
      <c r="C19" s="16"/>
      <c r="D19" s="16"/>
      <c r="E19" s="16"/>
      <c r="F19" s="16"/>
      <c r="G19" s="16"/>
      <c r="H19" s="16"/>
      <c r="I19" s="16"/>
      <c r="J19" s="16"/>
      <c r="K19" s="62"/>
      <c r="L19" s="62"/>
      <c r="M19" s="62"/>
      <c r="N19" s="62"/>
      <c r="O19" s="62"/>
    </row>
    <row r="20" spans="1:15" s="3" customFormat="1" ht="14.5">
      <c r="A20" s="77" t="s">
        <v>163</v>
      </c>
      <c r="B20" s="58" t="s">
        <v>31</v>
      </c>
      <c r="C20" s="58">
        <v>3</v>
      </c>
      <c r="D20" s="59">
        <v>0</v>
      </c>
      <c r="E20" s="59">
        <v>0</v>
      </c>
      <c r="F20" s="59">
        <v>0</v>
      </c>
      <c r="G20" s="60">
        <f t="shared" ref="E20:G53" si="4">IFERROR(E20-F20,0)</f>
        <v>0</v>
      </c>
      <c r="H20" s="60">
        <f t="shared" ref="H20:H53" si="5">IFERROR(D20+G20,0)</f>
        <v>0</v>
      </c>
      <c r="I20" s="59">
        <v>0</v>
      </c>
      <c r="J20" s="59">
        <v>0</v>
      </c>
      <c r="K20" s="59">
        <v>0</v>
      </c>
      <c r="L20" s="60">
        <f t="shared" si="2"/>
        <v>0</v>
      </c>
      <c r="M20" s="60">
        <f t="shared" si="3"/>
        <v>0</v>
      </c>
      <c r="N20" s="9"/>
      <c r="O20" s="43" t="s">
        <v>164</v>
      </c>
    </row>
    <row r="21" spans="1:15" s="3" customFormat="1" ht="14.5">
      <c r="A21" s="77" t="s">
        <v>165</v>
      </c>
      <c r="B21" s="58" t="s">
        <v>31</v>
      </c>
      <c r="C21" s="58">
        <v>3</v>
      </c>
      <c r="D21" s="59">
        <v>0.29299999999999998</v>
      </c>
      <c r="E21" s="59">
        <v>0</v>
      </c>
      <c r="F21" s="59">
        <v>0</v>
      </c>
      <c r="G21" s="60">
        <f t="shared" si="4"/>
        <v>0</v>
      </c>
      <c r="H21" s="60">
        <f t="shared" si="5"/>
        <v>0.29299999999999998</v>
      </c>
      <c r="I21" s="59">
        <v>0.29499999999999998</v>
      </c>
      <c r="J21" s="59">
        <v>0</v>
      </c>
      <c r="K21" s="59">
        <v>0</v>
      </c>
      <c r="L21" s="60">
        <f t="shared" si="2"/>
        <v>0</v>
      </c>
      <c r="M21" s="60">
        <f t="shared" si="3"/>
        <v>0.29499999999999998</v>
      </c>
      <c r="N21" s="9"/>
      <c r="O21" s="43" t="s">
        <v>166</v>
      </c>
    </row>
    <row r="22" spans="1:15" s="3" customFormat="1" ht="14.5">
      <c r="A22" s="77" t="s">
        <v>156</v>
      </c>
      <c r="B22" s="58" t="s">
        <v>31</v>
      </c>
      <c r="C22" s="58">
        <v>3</v>
      </c>
      <c r="D22" s="59">
        <v>0</v>
      </c>
      <c r="E22" s="59">
        <v>0</v>
      </c>
      <c r="F22" s="59">
        <v>0</v>
      </c>
      <c r="G22" s="60">
        <f t="shared" si="4"/>
        <v>0</v>
      </c>
      <c r="H22" s="60">
        <f t="shared" si="5"/>
        <v>0</v>
      </c>
      <c r="I22" s="59">
        <v>0</v>
      </c>
      <c r="J22" s="59">
        <v>0</v>
      </c>
      <c r="K22" s="59">
        <v>0</v>
      </c>
      <c r="L22" s="60">
        <f t="shared" si="2"/>
        <v>0</v>
      </c>
      <c r="M22" s="60">
        <f t="shared" si="3"/>
        <v>0</v>
      </c>
      <c r="N22" s="9"/>
      <c r="O22" s="43" t="s">
        <v>167</v>
      </c>
    </row>
    <row r="23" spans="1:15" s="3" customFormat="1" ht="14.5">
      <c r="A23" s="77" t="s">
        <v>168</v>
      </c>
      <c r="B23" s="58" t="s">
        <v>31</v>
      </c>
      <c r="C23" s="58">
        <v>3</v>
      </c>
      <c r="D23" s="59">
        <v>0.01</v>
      </c>
      <c r="E23" s="59">
        <v>0</v>
      </c>
      <c r="F23" s="59">
        <v>0</v>
      </c>
      <c r="G23" s="60">
        <f t="shared" si="4"/>
        <v>0</v>
      </c>
      <c r="H23" s="60">
        <f t="shared" si="5"/>
        <v>0.01</v>
      </c>
      <c r="I23" s="59">
        <v>2E-3</v>
      </c>
      <c r="J23" s="59">
        <v>0</v>
      </c>
      <c r="K23" s="59">
        <v>0</v>
      </c>
      <c r="L23" s="60">
        <f t="shared" si="2"/>
        <v>0</v>
      </c>
      <c r="M23" s="60">
        <f t="shared" si="3"/>
        <v>2E-3</v>
      </c>
      <c r="N23" s="9"/>
      <c r="O23" s="43" t="s">
        <v>169</v>
      </c>
    </row>
    <row r="24" spans="1:15" s="3" customFormat="1" ht="14.5">
      <c r="A24" s="77" t="s">
        <v>170</v>
      </c>
      <c r="B24" s="58" t="s">
        <v>31</v>
      </c>
      <c r="C24" s="58">
        <v>3</v>
      </c>
      <c r="D24" s="60">
        <f>SUM(D20:D23)</f>
        <v>0.30299999999999999</v>
      </c>
      <c r="E24" s="60">
        <v>0</v>
      </c>
      <c r="F24" s="60">
        <v>0</v>
      </c>
      <c r="G24" s="60">
        <f t="shared" si="4"/>
        <v>0</v>
      </c>
      <c r="H24" s="60">
        <f t="shared" si="5"/>
        <v>0.30299999999999999</v>
      </c>
      <c r="I24" s="60">
        <v>0.29699999999999999</v>
      </c>
      <c r="J24" s="60">
        <v>0</v>
      </c>
      <c r="K24" s="60">
        <v>0</v>
      </c>
      <c r="L24" s="60">
        <f t="shared" si="2"/>
        <v>0</v>
      </c>
      <c r="M24" s="60">
        <f t="shared" si="3"/>
        <v>0.29699999999999999</v>
      </c>
      <c r="N24" s="9"/>
      <c r="O24" s="43" t="s">
        <v>171</v>
      </c>
    </row>
    <row r="25" spans="1:15" s="3" customFormat="1" ht="14.5">
      <c r="A25" s="61"/>
      <c r="B25" s="16"/>
      <c r="C25" s="16"/>
      <c r="D25" s="16"/>
      <c r="E25" s="16"/>
      <c r="F25" s="16"/>
      <c r="G25" s="16"/>
      <c r="H25" s="16"/>
      <c r="I25" s="16"/>
      <c r="J25" s="16"/>
      <c r="K25" s="62"/>
      <c r="L25" s="62"/>
      <c r="M25" s="62"/>
      <c r="N25" s="62"/>
      <c r="O25" s="62"/>
    </row>
    <row r="26" spans="1:15" s="3" customFormat="1" ht="14.5">
      <c r="A26" s="36" t="s">
        <v>172</v>
      </c>
      <c r="B26" s="16"/>
      <c r="C26" s="16"/>
      <c r="D26" s="16"/>
      <c r="E26" s="16"/>
      <c r="F26" s="16"/>
      <c r="G26" s="16"/>
      <c r="H26" s="16"/>
      <c r="I26" s="16"/>
      <c r="J26" s="16"/>
      <c r="K26" s="62"/>
      <c r="L26" s="62"/>
      <c r="M26" s="62"/>
      <c r="N26" s="62"/>
      <c r="O26" s="62"/>
    </row>
    <row r="27" spans="1:15" s="3" customFormat="1" ht="14.5">
      <c r="A27" s="77" t="s">
        <v>173</v>
      </c>
      <c r="B27" s="58" t="s">
        <v>31</v>
      </c>
      <c r="C27" s="58">
        <v>3</v>
      </c>
      <c r="D27" s="59">
        <v>-0.373</v>
      </c>
      <c r="E27" s="59">
        <v>0</v>
      </c>
      <c r="F27" s="59">
        <v>0</v>
      </c>
      <c r="G27" s="60">
        <f t="shared" si="4"/>
        <v>0</v>
      </c>
      <c r="H27" s="60">
        <f t="shared" si="5"/>
        <v>-0.373</v>
      </c>
      <c r="I27" s="59">
        <v>-0.39200000000000002</v>
      </c>
      <c r="J27" s="59">
        <v>0</v>
      </c>
      <c r="K27" s="59">
        <v>0</v>
      </c>
      <c r="L27" s="60">
        <f t="shared" si="2"/>
        <v>0</v>
      </c>
      <c r="M27" s="60">
        <f t="shared" si="3"/>
        <v>-0.39200000000000002</v>
      </c>
      <c r="N27" s="9"/>
      <c r="O27" s="43" t="s">
        <v>174</v>
      </c>
    </row>
    <row r="28" spans="1:15" s="3" customFormat="1" ht="14.5">
      <c r="A28" s="77" t="s">
        <v>175</v>
      </c>
      <c r="B28" s="58" t="s">
        <v>31</v>
      </c>
      <c r="C28" s="58">
        <v>3</v>
      </c>
      <c r="D28" s="59">
        <v>0</v>
      </c>
      <c r="E28" s="59">
        <v>0</v>
      </c>
      <c r="F28" s="59">
        <v>0</v>
      </c>
      <c r="G28" s="60">
        <f t="shared" si="4"/>
        <v>0</v>
      </c>
      <c r="H28" s="60">
        <f t="shared" si="5"/>
        <v>0</v>
      </c>
      <c r="I28" s="59">
        <v>0</v>
      </c>
      <c r="J28" s="59">
        <v>0</v>
      </c>
      <c r="K28" s="59">
        <v>0</v>
      </c>
      <c r="L28" s="60">
        <f t="shared" si="2"/>
        <v>0</v>
      </c>
      <c r="M28" s="60">
        <f t="shared" si="3"/>
        <v>0</v>
      </c>
      <c r="N28" s="9"/>
      <c r="O28" s="43" t="s">
        <v>176</v>
      </c>
    </row>
    <row r="29" spans="1:15" s="3" customFormat="1" ht="14.5">
      <c r="A29" s="77" t="s">
        <v>177</v>
      </c>
      <c r="B29" s="58" t="s">
        <v>31</v>
      </c>
      <c r="C29" s="58">
        <v>3</v>
      </c>
      <c r="D29" s="59">
        <v>0</v>
      </c>
      <c r="E29" s="59">
        <v>0</v>
      </c>
      <c r="F29" s="59">
        <v>0</v>
      </c>
      <c r="G29" s="60">
        <f t="shared" si="4"/>
        <v>0</v>
      </c>
      <c r="H29" s="60">
        <f t="shared" si="5"/>
        <v>0</v>
      </c>
      <c r="I29" s="59">
        <v>0</v>
      </c>
      <c r="J29" s="59">
        <v>0</v>
      </c>
      <c r="K29" s="59">
        <v>0</v>
      </c>
      <c r="L29" s="60">
        <f t="shared" si="2"/>
        <v>0</v>
      </c>
      <c r="M29" s="60">
        <f t="shared" si="3"/>
        <v>0</v>
      </c>
      <c r="N29" s="9"/>
      <c r="O29" s="43" t="s">
        <v>178</v>
      </c>
    </row>
    <row r="30" spans="1:15" s="3" customFormat="1" ht="14.5">
      <c r="A30" s="77" t="s">
        <v>156</v>
      </c>
      <c r="B30" s="58" t="s">
        <v>31</v>
      </c>
      <c r="C30" s="58">
        <v>3</v>
      </c>
      <c r="D30" s="59">
        <v>0</v>
      </c>
      <c r="E30" s="59">
        <v>0</v>
      </c>
      <c r="F30" s="59">
        <v>0</v>
      </c>
      <c r="G30" s="60">
        <f t="shared" si="4"/>
        <v>0</v>
      </c>
      <c r="H30" s="60">
        <f t="shared" si="5"/>
        <v>0</v>
      </c>
      <c r="I30" s="59">
        <v>0</v>
      </c>
      <c r="J30" s="59">
        <v>0</v>
      </c>
      <c r="K30" s="59">
        <v>0</v>
      </c>
      <c r="L30" s="60">
        <f t="shared" si="2"/>
        <v>0</v>
      </c>
      <c r="M30" s="60">
        <f t="shared" si="3"/>
        <v>0</v>
      </c>
      <c r="N30" s="9"/>
      <c r="O30" s="43" t="s">
        <v>179</v>
      </c>
    </row>
    <row r="31" spans="1:15" s="3" customFormat="1" ht="14.5">
      <c r="A31" s="77" t="s">
        <v>180</v>
      </c>
      <c r="B31" s="58" t="s">
        <v>31</v>
      </c>
      <c r="C31" s="58">
        <v>3</v>
      </c>
      <c r="D31" s="59">
        <v>0</v>
      </c>
      <c r="E31" s="59">
        <v>0</v>
      </c>
      <c r="F31" s="59">
        <v>0</v>
      </c>
      <c r="G31" s="60">
        <f t="shared" si="4"/>
        <v>0</v>
      </c>
      <c r="H31" s="60">
        <f t="shared" si="5"/>
        <v>0</v>
      </c>
      <c r="I31" s="59">
        <v>0</v>
      </c>
      <c r="J31" s="59">
        <v>0</v>
      </c>
      <c r="K31" s="59">
        <v>0</v>
      </c>
      <c r="L31" s="60">
        <f t="shared" si="2"/>
        <v>0</v>
      </c>
      <c r="M31" s="60">
        <f t="shared" si="3"/>
        <v>0</v>
      </c>
      <c r="N31" s="9"/>
      <c r="O31" s="43" t="s">
        <v>181</v>
      </c>
    </row>
    <row r="32" spans="1:15" s="3" customFormat="1" ht="14.5">
      <c r="A32" s="77" t="s">
        <v>182</v>
      </c>
      <c r="B32" s="58" t="s">
        <v>31</v>
      </c>
      <c r="C32" s="58">
        <v>3</v>
      </c>
      <c r="D32" s="59">
        <v>0</v>
      </c>
      <c r="E32" s="59">
        <v>0</v>
      </c>
      <c r="F32" s="59">
        <v>0</v>
      </c>
      <c r="G32" s="60">
        <f t="shared" si="4"/>
        <v>0</v>
      </c>
      <c r="H32" s="60">
        <f t="shared" si="5"/>
        <v>0</v>
      </c>
      <c r="I32" s="59">
        <v>0</v>
      </c>
      <c r="J32" s="59">
        <v>0</v>
      </c>
      <c r="K32" s="59">
        <v>0</v>
      </c>
      <c r="L32" s="60">
        <f t="shared" si="2"/>
        <v>0</v>
      </c>
      <c r="M32" s="60">
        <f t="shared" si="3"/>
        <v>0</v>
      </c>
      <c r="N32" s="9"/>
      <c r="O32" s="43" t="s">
        <v>183</v>
      </c>
    </row>
    <row r="33" spans="1:16" s="3" customFormat="1" ht="14.5">
      <c r="A33" s="77" t="s">
        <v>184</v>
      </c>
      <c r="B33" s="58" t="s">
        <v>31</v>
      </c>
      <c r="C33" s="58">
        <v>3</v>
      </c>
      <c r="D33" s="60">
        <f>SUM(D27:D32)</f>
        <v>-0.373</v>
      </c>
      <c r="E33" s="60">
        <v>0</v>
      </c>
      <c r="F33" s="60">
        <v>0</v>
      </c>
      <c r="G33" s="60">
        <f t="shared" si="4"/>
        <v>0</v>
      </c>
      <c r="H33" s="60">
        <f t="shared" si="5"/>
        <v>-0.373</v>
      </c>
      <c r="I33" s="60">
        <v>-0.39200000000000002</v>
      </c>
      <c r="J33" s="60">
        <v>0</v>
      </c>
      <c r="K33" s="60">
        <v>0</v>
      </c>
      <c r="L33" s="60">
        <f t="shared" si="2"/>
        <v>0</v>
      </c>
      <c r="M33" s="60">
        <f t="shared" si="3"/>
        <v>-0.39200000000000002</v>
      </c>
      <c r="N33" s="63"/>
      <c r="O33" s="43" t="s">
        <v>185</v>
      </c>
      <c r="P33" s="65"/>
    </row>
    <row r="34" spans="1:16" s="3" customFormat="1" ht="14.5">
      <c r="A34" s="61"/>
      <c r="B34" s="16"/>
      <c r="C34" s="16"/>
      <c r="D34" s="16"/>
      <c r="E34" s="16"/>
      <c r="F34" s="16"/>
      <c r="G34" s="16"/>
      <c r="H34" s="16"/>
      <c r="I34" s="16"/>
      <c r="J34" s="16"/>
      <c r="K34" s="64"/>
      <c r="L34" s="64"/>
      <c r="M34" s="64"/>
      <c r="N34" s="64"/>
      <c r="O34" s="64"/>
      <c r="P34" s="65"/>
    </row>
    <row r="35" spans="1:16" s="3" customFormat="1" ht="14.5">
      <c r="A35" s="77" t="s">
        <v>186</v>
      </c>
      <c r="B35" s="58" t="s">
        <v>31</v>
      </c>
      <c r="C35" s="58">
        <v>3</v>
      </c>
      <c r="D35" s="60">
        <f>D24+D33</f>
        <v>-7.0000000000000007E-2</v>
      </c>
      <c r="E35" s="60">
        <v>0</v>
      </c>
      <c r="F35" s="60">
        <v>0</v>
      </c>
      <c r="G35" s="60">
        <f t="shared" si="4"/>
        <v>0</v>
      </c>
      <c r="H35" s="60">
        <f t="shared" si="5"/>
        <v>-7.0000000000000007E-2</v>
      </c>
      <c r="I35" s="60">
        <v>-9.5000000000000029E-2</v>
      </c>
      <c r="J35" s="60">
        <v>0</v>
      </c>
      <c r="K35" s="60">
        <v>0</v>
      </c>
      <c r="L35" s="60">
        <f t="shared" si="2"/>
        <v>0</v>
      </c>
      <c r="M35" s="60">
        <f t="shared" si="3"/>
        <v>-9.5000000000000029E-2</v>
      </c>
      <c r="N35" s="63"/>
      <c r="O35" s="43" t="s">
        <v>187</v>
      </c>
      <c r="P35" s="65"/>
    </row>
    <row r="36" spans="1:16" s="3" customFormat="1" ht="14.5">
      <c r="A36" s="61"/>
      <c r="B36" s="16"/>
      <c r="C36" s="16"/>
      <c r="D36" s="16"/>
      <c r="E36" s="16"/>
      <c r="F36" s="16"/>
      <c r="G36" s="16"/>
      <c r="H36" s="16"/>
      <c r="I36" s="16"/>
      <c r="J36" s="16"/>
      <c r="K36" s="64"/>
      <c r="L36" s="64"/>
      <c r="M36" s="64"/>
      <c r="N36" s="64"/>
      <c r="O36" s="64"/>
      <c r="P36" s="65"/>
    </row>
    <row r="37" spans="1:16" s="3" customFormat="1" ht="14.5">
      <c r="A37" s="36" t="s">
        <v>188</v>
      </c>
      <c r="B37" s="16"/>
      <c r="C37" s="16"/>
      <c r="D37" s="16"/>
      <c r="E37" s="16"/>
      <c r="F37" s="16"/>
      <c r="G37" s="16"/>
      <c r="H37" s="16"/>
      <c r="I37" s="16"/>
      <c r="J37" s="16"/>
      <c r="K37" s="64"/>
      <c r="L37" s="64"/>
      <c r="M37" s="64"/>
      <c r="N37" s="64"/>
      <c r="O37" s="64"/>
      <c r="P37" s="65"/>
    </row>
    <row r="38" spans="1:16" s="3" customFormat="1" ht="14.5">
      <c r="A38" s="77" t="s">
        <v>173</v>
      </c>
      <c r="B38" s="58" t="s">
        <v>31</v>
      </c>
      <c r="C38" s="58">
        <v>3</v>
      </c>
      <c r="D38" s="59">
        <v>0</v>
      </c>
      <c r="E38" s="59">
        <v>0</v>
      </c>
      <c r="F38" s="59">
        <v>0</v>
      </c>
      <c r="G38" s="60">
        <f t="shared" si="4"/>
        <v>0</v>
      </c>
      <c r="H38" s="60">
        <f t="shared" si="5"/>
        <v>0</v>
      </c>
      <c r="I38" s="59">
        <v>0</v>
      </c>
      <c r="J38" s="59">
        <v>0</v>
      </c>
      <c r="K38" s="59">
        <v>0</v>
      </c>
      <c r="L38" s="60">
        <f t="shared" si="2"/>
        <v>0</v>
      </c>
      <c r="M38" s="60">
        <f t="shared" si="3"/>
        <v>0</v>
      </c>
      <c r="N38" s="63"/>
      <c r="O38" s="43" t="s">
        <v>189</v>
      </c>
      <c r="P38" s="65"/>
    </row>
    <row r="39" spans="1:16" s="3" customFormat="1" ht="14.5">
      <c r="A39" s="77" t="s">
        <v>177</v>
      </c>
      <c r="B39" s="58" t="s">
        <v>31</v>
      </c>
      <c r="C39" s="58">
        <v>3</v>
      </c>
      <c r="D39" s="59">
        <v>0</v>
      </c>
      <c r="E39" s="59">
        <v>0</v>
      </c>
      <c r="F39" s="59">
        <v>0</v>
      </c>
      <c r="G39" s="60">
        <f t="shared" si="4"/>
        <v>0</v>
      </c>
      <c r="H39" s="60">
        <f t="shared" si="5"/>
        <v>0</v>
      </c>
      <c r="I39" s="59">
        <v>0</v>
      </c>
      <c r="J39" s="59">
        <v>0</v>
      </c>
      <c r="K39" s="59">
        <v>0</v>
      </c>
      <c r="L39" s="60">
        <f t="shared" si="2"/>
        <v>0</v>
      </c>
      <c r="M39" s="60">
        <f t="shared" si="3"/>
        <v>0</v>
      </c>
      <c r="N39" s="63"/>
      <c r="O39" s="43" t="s">
        <v>190</v>
      </c>
      <c r="P39" s="65"/>
    </row>
    <row r="40" spans="1:16" ht="14.5">
      <c r="A40" s="77" t="s">
        <v>156</v>
      </c>
      <c r="B40" s="58" t="s">
        <v>31</v>
      </c>
      <c r="C40" s="58">
        <v>3</v>
      </c>
      <c r="D40" s="59">
        <v>0</v>
      </c>
      <c r="E40" s="59">
        <v>0</v>
      </c>
      <c r="F40" s="59">
        <v>0</v>
      </c>
      <c r="G40" s="60">
        <f t="shared" si="4"/>
        <v>0</v>
      </c>
      <c r="H40" s="60">
        <f t="shared" si="5"/>
        <v>0</v>
      </c>
      <c r="I40" s="59">
        <v>0</v>
      </c>
      <c r="J40" s="59">
        <v>0</v>
      </c>
      <c r="K40" s="59">
        <v>0</v>
      </c>
      <c r="L40" s="60">
        <f t="shared" si="2"/>
        <v>0</v>
      </c>
      <c r="M40" s="60">
        <f t="shared" si="3"/>
        <v>0</v>
      </c>
      <c r="N40" s="63"/>
      <c r="O40" s="43" t="s">
        <v>191</v>
      </c>
      <c r="P40" s="65"/>
    </row>
    <row r="41" spans="1:16" ht="14.5">
      <c r="A41" s="77" t="s">
        <v>192</v>
      </c>
      <c r="B41" s="58" t="s">
        <v>31</v>
      </c>
      <c r="C41" s="58">
        <v>3</v>
      </c>
      <c r="D41" s="59">
        <v>0</v>
      </c>
      <c r="E41" s="59">
        <v>0</v>
      </c>
      <c r="F41" s="59">
        <v>0</v>
      </c>
      <c r="G41" s="60">
        <f t="shared" si="4"/>
        <v>0</v>
      </c>
      <c r="H41" s="60">
        <f t="shared" si="5"/>
        <v>0</v>
      </c>
      <c r="I41" s="59">
        <v>0</v>
      </c>
      <c r="J41" s="59">
        <v>0</v>
      </c>
      <c r="K41" s="59">
        <v>0</v>
      </c>
      <c r="L41" s="60">
        <f t="shared" si="2"/>
        <v>0</v>
      </c>
      <c r="M41" s="60">
        <f t="shared" si="3"/>
        <v>0</v>
      </c>
      <c r="N41" s="63"/>
      <c r="O41" s="43" t="s">
        <v>193</v>
      </c>
      <c r="P41" s="65"/>
    </row>
    <row r="42" spans="1:16" ht="14.5">
      <c r="A42" s="77" t="s">
        <v>182</v>
      </c>
      <c r="B42" s="58" t="s">
        <v>31</v>
      </c>
      <c r="C42" s="58">
        <v>3</v>
      </c>
      <c r="D42" s="59">
        <v>0</v>
      </c>
      <c r="E42" s="59">
        <v>0</v>
      </c>
      <c r="F42" s="59">
        <v>0</v>
      </c>
      <c r="G42" s="60">
        <f t="shared" si="4"/>
        <v>0</v>
      </c>
      <c r="H42" s="60">
        <f t="shared" si="5"/>
        <v>0</v>
      </c>
      <c r="I42" s="59">
        <v>0</v>
      </c>
      <c r="J42" s="59">
        <v>0</v>
      </c>
      <c r="K42" s="59">
        <v>0</v>
      </c>
      <c r="L42" s="60">
        <f t="shared" si="2"/>
        <v>0</v>
      </c>
      <c r="M42" s="60">
        <f t="shared" si="3"/>
        <v>0</v>
      </c>
      <c r="N42" s="63"/>
      <c r="O42" s="43" t="s">
        <v>194</v>
      </c>
      <c r="P42" s="65"/>
    </row>
    <row r="43" spans="1:16" ht="14.5">
      <c r="A43" s="77" t="s">
        <v>195</v>
      </c>
      <c r="B43" s="58" t="s">
        <v>31</v>
      </c>
      <c r="C43" s="58">
        <v>3</v>
      </c>
      <c r="D43" s="59">
        <v>0</v>
      </c>
      <c r="E43" s="59">
        <v>0</v>
      </c>
      <c r="F43" s="59">
        <v>0</v>
      </c>
      <c r="G43" s="60">
        <f t="shared" si="4"/>
        <v>0</v>
      </c>
      <c r="H43" s="60">
        <f t="shared" si="5"/>
        <v>0</v>
      </c>
      <c r="I43" s="59">
        <v>0</v>
      </c>
      <c r="J43" s="59">
        <v>0</v>
      </c>
      <c r="K43" s="59">
        <v>0</v>
      </c>
      <c r="L43" s="60">
        <f t="shared" si="2"/>
        <v>0</v>
      </c>
      <c r="M43" s="60">
        <f t="shared" si="3"/>
        <v>0</v>
      </c>
      <c r="N43" s="63"/>
      <c r="O43" s="43" t="s">
        <v>196</v>
      </c>
      <c r="P43" s="65"/>
    </row>
    <row r="44" spans="1:16" ht="14.5">
      <c r="A44" s="77" t="s">
        <v>197</v>
      </c>
      <c r="B44" s="58" t="s">
        <v>31</v>
      </c>
      <c r="C44" s="58">
        <v>3</v>
      </c>
      <c r="D44" s="59">
        <v>0</v>
      </c>
      <c r="E44" s="59">
        <v>0</v>
      </c>
      <c r="F44" s="59">
        <v>0</v>
      </c>
      <c r="G44" s="60">
        <f t="shared" si="4"/>
        <v>0</v>
      </c>
      <c r="H44" s="60">
        <f t="shared" si="5"/>
        <v>0</v>
      </c>
      <c r="I44" s="59">
        <v>0</v>
      </c>
      <c r="J44" s="59">
        <v>0</v>
      </c>
      <c r="K44" s="59">
        <v>0</v>
      </c>
      <c r="L44" s="60">
        <f t="shared" si="2"/>
        <v>0</v>
      </c>
      <c r="M44" s="60">
        <f t="shared" si="3"/>
        <v>0</v>
      </c>
      <c r="N44" s="63"/>
      <c r="O44" s="43" t="s">
        <v>198</v>
      </c>
      <c r="P44" s="65"/>
    </row>
    <row r="45" spans="1:16" ht="14.5">
      <c r="A45" s="77" t="s">
        <v>199</v>
      </c>
      <c r="B45" s="58" t="s">
        <v>31</v>
      </c>
      <c r="C45" s="58">
        <v>3</v>
      </c>
      <c r="D45" s="59">
        <v>0</v>
      </c>
      <c r="E45" s="59">
        <v>0</v>
      </c>
      <c r="F45" s="59">
        <v>0</v>
      </c>
      <c r="G45" s="60">
        <f t="shared" si="4"/>
        <v>0</v>
      </c>
      <c r="H45" s="60">
        <f t="shared" si="5"/>
        <v>0</v>
      </c>
      <c r="I45" s="59">
        <v>0</v>
      </c>
      <c r="J45" s="59">
        <v>0</v>
      </c>
      <c r="K45" s="59">
        <v>0</v>
      </c>
      <c r="L45" s="60">
        <f t="shared" si="2"/>
        <v>0</v>
      </c>
      <c r="M45" s="60">
        <f t="shared" si="3"/>
        <v>0</v>
      </c>
      <c r="N45" s="63"/>
      <c r="O45" s="43" t="s">
        <v>200</v>
      </c>
      <c r="P45" s="65"/>
    </row>
    <row r="46" spans="1:16" ht="14.5">
      <c r="A46" s="77" t="s">
        <v>110</v>
      </c>
      <c r="B46" s="58" t="s">
        <v>31</v>
      </c>
      <c r="C46" s="58">
        <v>3</v>
      </c>
      <c r="D46" s="59">
        <v>0</v>
      </c>
      <c r="E46" s="59">
        <v>0</v>
      </c>
      <c r="F46" s="59">
        <v>0</v>
      </c>
      <c r="G46" s="60">
        <f t="shared" si="4"/>
        <v>0</v>
      </c>
      <c r="H46" s="60">
        <f t="shared" si="5"/>
        <v>0</v>
      </c>
      <c r="I46" s="59">
        <v>0</v>
      </c>
      <c r="J46" s="59">
        <v>0</v>
      </c>
      <c r="K46" s="59">
        <v>0</v>
      </c>
      <c r="L46" s="60">
        <f t="shared" si="2"/>
        <v>0</v>
      </c>
      <c r="M46" s="60">
        <f t="shared" si="3"/>
        <v>0</v>
      </c>
      <c r="N46" s="63"/>
      <c r="O46" s="43" t="s">
        <v>201</v>
      </c>
      <c r="P46" s="65"/>
    </row>
    <row r="47" spans="1:16" ht="14.5">
      <c r="A47" s="77" t="s">
        <v>202</v>
      </c>
      <c r="B47" s="58" t="s">
        <v>31</v>
      </c>
      <c r="C47" s="58">
        <v>3</v>
      </c>
      <c r="D47" s="60">
        <v>0</v>
      </c>
      <c r="E47" s="60">
        <v>0</v>
      </c>
      <c r="F47" s="60">
        <v>0</v>
      </c>
      <c r="G47" s="60">
        <f t="shared" si="4"/>
        <v>0</v>
      </c>
      <c r="H47" s="60">
        <f t="shared" si="5"/>
        <v>0</v>
      </c>
      <c r="I47" s="60">
        <v>0</v>
      </c>
      <c r="J47" s="60">
        <v>0</v>
      </c>
      <c r="K47" s="60">
        <v>0</v>
      </c>
      <c r="L47" s="60">
        <f t="shared" si="2"/>
        <v>0</v>
      </c>
      <c r="M47" s="60">
        <f t="shared" si="3"/>
        <v>0</v>
      </c>
      <c r="N47" s="63"/>
      <c r="O47" s="43" t="s">
        <v>203</v>
      </c>
      <c r="P47" s="65"/>
    </row>
    <row r="48" spans="1:16" ht="14.5">
      <c r="A48" s="61"/>
      <c r="B48" s="16"/>
      <c r="C48" s="16"/>
      <c r="D48" s="16"/>
      <c r="E48" s="16"/>
      <c r="F48" s="64"/>
      <c r="G48" s="64"/>
      <c r="H48" s="64"/>
      <c r="I48" s="64"/>
      <c r="J48" s="64"/>
      <c r="K48" s="64"/>
      <c r="L48" s="64"/>
      <c r="M48" s="64"/>
      <c r="N48" s="64"/>
      <c r="O48" s="64"/>
      <c r="P48" s="65"/>
    </row>
    <row r="49" spans="1:16" ht="14.5">
      <c r="A49" s="77" t="s">
        <v>204</v>
      </c>
      <c r="B49" s="58" t="s">
        <v>31</v>
      </c>
      <c r="C49" s="58">
        <v>3</v>
      </c>
      <c r="D49" s="60">
        <f>D35+D47+D17</f>
        <v>-7.0000000000000007E-2</v>
      </c>
      <c r="E49" s="60">
        <v>0</v>
      </c>
      <c r="F49" s="60">
        <v>0</v>
      </c>
      <c r="G49" s="60">
        <f t="shared" si="4"/>
        <v>0</v>
      </c>
      <c r="H49" s="60">
        <f>IFERROR(D49+G49,0)</f>
        <v>-7.0000000000000007E-2</v>
      </c>
      <c r="I49" s="60">
        <v>-9.5000000000000029E-2</v>
      </c>
      <c r="J49" s="60">
        <v>0</v>
      </c>
      <c r="K49" s="60">
        <v>0</v>
      </c>
      <c r="L49" s="60">
        <f t="shared" si="2"/>
        <v>0</v>
      </c>
      <c r="M49" s="60">
        <f t="shared" si="3"/>
        <v>-9.5000000000000029E-2</v>
      </c>
      <c r="N49" s="63"/>
      <c r="O49" s="43" t="s">
        <v>205</v>
      </c>
      <c r="P49" s="65"/>
    </row>
    <row r="50" spans="1:16" ht="14.5">
      <c r="A50" s="61"/>
      <c r="B50" s="16"/>
      <c r="C50" s="16"/>
      <c r="D50" s="16"/>
      <c r="E50" s="64"/>
      <c r="F50" s="64"/>
      <c r="G50" s="64"/>
      <c r="H50" s="65"/>
      <c r="I50" s="64"/>
      <c r="J50" s="64"/>
      <c r="K50" s="64"/>
      <c r="L50" s="65"/>
      <c r="M50" s="64"/>
      <c r="N50" s="64"/>
      <c r="O50" s="64"/>
      <c r="P50" s="65"/>
    </row>
    <row r="51" spans="1:16" ht="14.5">
      <c r="A51" s="36" t="s">
        <v>206</v>
      </c>
      <c r="B51" s="16"/>
      <c r="C51" s="16"/>
      <c r="D51" s="16"/>
      <c r="E51" s="64"/>
      <c r="F51" s="64"/>
      <c r="G51" s="64"/>
      <c r="H51" s="65"/>
      <c r="I51" s="64"/>
      <c r="J51" s="64"/>
      <c r="K51" s="64"/>
      <c r="L51" s="65"/>
      <c r="M51" s="64"/>
      <c r="N51" s="64"/>
      <c r="O51" s="64"/>
      <c r="P51" s="65"/>
    </row>
    <row r="52" spans="1:16" ht="14.5">
      <c r="A52" s="77" t="s">
        <v>207</v>
      </c>
      <c r="B52" s="58" t="s">
        <v>31</v>
      </c>
      <c r="C52" s="58">
        <v>3</v>
      </c>
      <c r="D52" s="59">
        <v>0</v>
      </c>
      <c r="E52" s="59">
        <v>0</v>
      </c>
      <c r="F52" s="59">
        <v>0</v>
      </c>
      <c r="G52" s="60">
        <f t="shared" si="4"/>
        <v>0</v>
      </c>
      <c r="H52" s="60">
        <f t="shared" si="5"/>
        <v>0</v>
      </c>
      <c r="I52" s="59">
        <v>0</v>
      </c>
      <c r="J52" s="59">
        <v>0</v>
      </c>
      <c r="K52" s="59">
        <v>0</v>
      </c>
      <c r="L52" s="60">
        <f t="shared" si="2"/>
        <v>0</v>
      </c>
      <c r="M52" s="60">
        <f t="shared" si="3"/>
        <v>0</v>
      </c>
      <c r="N52" s="63"/>
      <c r="O52" s="43" t="s">
        <v>208</v>
      </c>
      <c r="P52" s="65"/>
    </row>
    <row r="53" spans="1:16" ht="14.5">
      <c r="A53" s="77" t="s">
        <v>209</v>
      </c>
      <c r="B53" s="58" t="s">
        <v>31</v>
      </c>
      <c r="C53" s="58">
        <v>3</v>
      </c>
      <c r="D53" s="59">
        <v>-7.0000000000000007E-2</v>
      </c>
      <c r="E53" s="59">
        <v>0</v>
      </c>
      <c r="F53" s="59">
        <v>0</v>
      </c>
      <c r="G53" s="60">
        <f t="shared" si="4"/>
        <v>0</v>
      </c>
      <c r="H53" s="60">
        <f t="shared" si="5"/>
        <v>-7.0000000000000007E-2</v>
      </c>
      <c r="I53" s="59">
        <v>-9.5000000000000001E-2</v>
      </c>
      <c r="J53" s="59">
        <v>0</v>
      </c>
      <c r="K53" s="59">
        <v>0</v>
      </c>
      <c r="L53" s="60">
        <f t="shared" si="2"/>
        <v>0</v>
      </c>
      <c r="M53" s="60">
        <f t="shared" si="3"/>
        <v>-9.5000000000000001E-2</v>
      </c>
      <c r="N53" s="63"/>
      <c r="O53" s="43" t="s">
        <v>210</v>
      </c>
      <c r="P53" s="65"/>
    </row>
    <row r="54" spans="1:16" ht="14.5">
      <c r="A54" s="77" t="s">
        <v>211</v>
      </c>
      <c r="B54" s="58" t="s">
        <v>31</v>
      </c>
      <c r="C54" s="58">
        <v>3</v>
      </c>
      <c r="D54" s="66">
        <f>SUM(D52:D53)</f>
        <v>-7.0000000000000007E-2</v>
      </c>
      <c r="E54" s="66">
        <v>0</v>
      </c>
      <c r="F54" s="66">
        <v>0</v>
      </c>
      <c r="G54" s="66">
        <f t="shared" ref="E54:M54" si="6">G49</f>
        <v>0</v>
      </c>
      <c r="H54" s="66">
        <f>H49</f>
        <v>-7.0000000000000007E-2</v>
      </c>
      <c r="I54" s="66">
        <v>-9.5000000000000029E-2</v>
      </c>
      <c r="J54" s="66">
        <v>0</v>
      </c>
      <c r="K54" s="66">
        <v>0</v>
      </c>
      <c r="L54" s="66">
        <f t="shared" si="6"/>
        <v>0</v>
      </c>
      <c r="M54" s="66">
        <f t="shared" si="6"/>
        <v>-9.5000000000000029E-2</v>
      </c>
      <c r="N54" s="63"/>
      <c r="O54" s="43" t="s">
        <v>212</v>
      </c>
      <c r="P54" s="65"/>
    </row>
    <row r="55" spans="1:16" ht="14.5">
      <c r="A55" s="61"/>
      <c r="B55" s="16"/>
      <c r="C55" s="16"/>
      <c r="D55" s="16"/>
      <c r="E55" s="16"/>
      <c r="F55" s="16"/>
      <c r="G55" s="16"/>
      <c r="H55" s="16"/>
      <c r="I55" s="16"/>
      <c r="J55" s="16"/>
      <c r="K55" s="16"/>
      <c r="L55" s="16"/>
      <c r="M55" s="16"/>
      <c r="N55" s="63"/>
      <c r="O55" s="64"/>
      <c r="P55" s="65"/>
    </row>
  </sheetData>
  <mergeCells count="12">
    <mergeCell ref="A6:A8"/>
    <mergeCell ref="B6:B8"/>
    <mergeCell ref="C6:C8"/>
    <mergeCell ref="O6:O8"/>
    <mergeCell ref="D7:D8"/>
    <mergeCell ref="E7:G7"/>
    <mergeCell ref="H7:H8"/>
    <mergeCell ref="D6:H6"/>
    <mergeCell ref="I7:I8"/>
    <mergeCell ref="J7:L7"/>
    <mergeCell ref="M7:M8"/>
    <mergeCell ref="I6:M6"/>
  </mergeCells>
  <pageMargins left="0.7" right="0.7" top="0.75" bottom="0.75" header="0.3" footer="0.3"/>
  <pageSetup paperSize="8" scale="72"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P40"/>
  <sheetViews>
    <sheetView showGridLines="0" view="pageBreakPreview" topLeftCell="A7" zoomScaleNormal="100" zoomScaleSheetLayoutView="100" workbookViewId="0">
      <selection activeCell="D25" sqref="D25"/>
    </sheetView>
  </sheetViews>
  <sheetFormatPr defaultColWidth="9" defaultRowHeight="14"/>
  <cols>
    <col min="1" max="1" width="40.58203125" style="2" customWidth="1"/>
    <col min="2" max="3" width="9.33203125" style="2" customWidth="1"/>
    <col min="4" max="13" width="9.5" style="2" customWidth="1"/>
    <col min="14" max="14" width="1.33203125" style="2" customWidth="1"/>
    <col min="15" max="15" width="8.33203125" style="2" customWidth="1"/>
    <col min="16" max="16" width="1.83203125" style="2" customWidth="1"/>
    <col min="17" max="16384" width="9" style="2"/>
  </cols>
  <sheetData>
    <row r="1" spans="1:15" ht="35.5">
      <c r="A1" s="35" t="s">
        <v>213</v>
      </c>
      <c r="B1" s="35"/>
      <c r="C1" s="35"/>
    </row>
    <row r="3" spans="1:15" s="3" customFormat="1" ht="19.5">
      <c r="A3" s="34" t="s">
        <v>214</v>
      </c>
      <c r="B3" s="34"/>
      <c r="C3" s="34"/>
      <c r="D3" s="34"/>
      <c r="E3" s="34"/>
      <c r="F3" s="34"/>
      <c r="G3" s="34"/>
      <c r="H3" s="34"/>
      <c r="I3" s="34"/>
      <c r="J3" s="34"/>
      <c r="K3" s="34"/>
      <c r="L3" s="34"/>
      <c r="M3" s="55">
        <f>Cover!C11</f>
        <v>0</v>
      </c>
      <c r="N3" s="56"/>
      <c r="O3" s="56"/>
    </row>
    <row r="4" spans="1:15" s="3" customFormat="1" ht="19.5">
      <c r="A4" s="6"/>
      <c r="B4" s="6"/>
      <c r="C4" s="6"/>
      <c r="D4" s="6"/>
      <c r="E4" s="6"/>
      <c r="F4" s="6"/>
      <c r="G4" s="6"/>
      <c r="H4" s="6"/>
      <c r="I4" s="6"/>
      <c r="J4" s="6"/>
      <c r="K4" s="6"/>
      <c r="L4" s="6"/>
      <c r="M4" s="6"/>
      <c r="O4" s="5"/>
    </row>
    <row r="5" spans="1:15" s="3" customFormat="1" ht="14.5">
      <c r="A5" s="22"/>
      <c r="B5" s="22"/>
      <c r="C5" s="22"/>
      <c r="D5" s="22">
        <v>1</v>
      </c>
      <c r="E5" s="22"/>
      <c r="F5" s="22"/>
      <c r="G5" s="22"/>
      <c r="H5" s="22"/>
      <c r="I5" s="22"/>
      <c r="J5" s="22"/>
      <c r="K5" s="22"/>
      <c r="L5" s="22"/>
      <c r="M5" s="22">
        <v>2</v>
      </c>
      <c r="N5" s="22"/>
      <c r="O5" s="22"/>
    </row>
    <row r="6" spans="1:15" s="8" customFormat="1" ht="15.5">
      <c r="A6" s="118" t="s">
        <v>20</v>
      </c>
      <c r="B6" s="114" t="s">
        <v>21</v>
      </c>
      <c r="C6" s="114" t="s">
        <v>22</v>
      </c>
      <c r="D6" s="98" t="s">
        <v>23</v>
      </c>
      <c r="E6" s="99"/>
      <c r="F6" s="99"/>
      <c r="G6" s="99"/>
      <c r="H6" s="100"/>
      <c r="I6" s="98" t="s">
        <v>24</v>
      </c>
      <c r="J6" s="99"/>
      <c r="K6" s="99"/>
      <c r="L6" s="99"/>
      <c r="M6" s="100"/>
      <c r="N6" s="7"/>
      <c r="O6" s="116" t="s">
        <v>25</v>
      </c>
    </row>
    <row r="7" spans="1:15" s="8" customFormat="1" ht="15.5">
      <c r="A7" s="118"/>
      <c r="B7" s="119"/>
      <c r="C7" s="119"/>
      <c r="D7" s="116" t="s">
        <v>117</v>
      </c>
      <c r="E7" s="98" t="s">
        <v>118</v>
      </c>
      <c r="F7" s="99"/>
      <c r="G7" s="100"/>
      <c r="H7" s="116" t="s">
        <v>119</v>
      </c>
      <c r="I7" s="116" t="s">
        <v>117</v>
      </c>
      <c r="J7" s="98" t="s">
        <v>118</v>
      </c>
      <c r="K7" s="99"/>
      <c r="L7" s="100"/>
      <c r="M7" s="116" t="s">
        <v>119</v>
      </c>
      <c r="N7" s="7"/>
      <c r="O7" s="120"/>
    </row>
    <row r="8" spans="1:15" s="8" customFormat="1" ht="65">
      <c r="A8" s="118"/>
      <c r="B8" s="115"/>
      <c r="C8" s="115"/>
      <c r="D8" s="117"/>
      <c r="E8" s="73" t="s">
        <v>120</v>
      </c>
      <c r="F8" s="73" t="s">
        <v>121</v>
      </c>
      <c r="G8" s="73" t="s">
        <v>122</v>
      </c>
      <c r="H8" s="117"/>
      <c r="I8" s="117"/>
      <c r="J8" s="73" t="s">
        <v>120</v>
      </c>
      <c r="K8" s="73" t="s">
        <v>121</v>
      </c>
      <c r="L8" s="73" t="s">
        <v>122</v>
      </c>
      <c r="M8" s="117"/>
      <c r="N8" s="7"/>
      <c r="O8" s="117"/>
    </row>
    <row r="9" spans="1:15" s="3" customFormat="1" ht="14.5">
      <c r="A9" s="10"/>
      <c r="B9" s="10"/>
      <c r="C9" s="10"/>
      <c r="D9" s="9"/>
      <c r="E9" s="9"/>
      <c r="F9" s="9"/>
      <c r="G9" s="9"/>
      <c r="H9" s="9"/>
      <c r="I9" s="9"/>
      <c r="J9" s="9"/>
      <c r="K9" s="9"/>
      <c r="L9" s="9"/>
      <c r="M9" s="9"/>
      <c r="N9" s="9"/>
    </row>
    <row r="10" spans="1:15" s="3" customFormat="1" ht="14.5">
      <c r="A10" s="36" t="s">
        <v>215</v>
      </c>
      <c r="B10" s="10"/>
      <c r="C10" s="10"/>
      <c r="D10" s="4"/>
      <c r="E10" s="4"/>
      <c r="F10" s="4"/>
      <c r="G10" s="4"/>
      <c r="H10" s="4"/>
      <c r="I10" s="4"/>
      <c r="J10" s="4"/>
      <c r="K10" s="4"/>
      <c r="L10" s="4"/>
      <c r="M10" s="9"/>
      <c r="N10" s="9"/>
    </row>
    <row r="11" spans="1:15" s="3" customFormat="1" ht="14.5">
      <c r="A11" s="77" t="s">
        <v>95</v>
      </c>
      <c r="B11" s="58" t="s">
        <v>31</v>
      </c>
      <c r="C11" s="58">
        <v>3</v>
      </c>
      <c r="D11" s="66">
        <f>IFERROR('F2'!D13,0)</f>
        <v>2.8000000000000025E-2</v>
      </c>
      <c r="E11" s="66">
        <f>IFERROR('F2'!E13,0)</f>
        <v>0</v>
      </c>
      <c r="F11" s="66">
        <f>IFERROR('F2'!F13,0)</f>
        <v>0</v>
      </c>
      <c r="G11" s="60">
        <f>IFERROR(E11-F11,0)</f>
        <v>0</v>
      </c>
      <c r="H11" s="60">
        <f>IFERROR(D11+G11,0)</f>
        <v>2.8000000000000025E-2</v>
      </c>
      <c r="I11" s="59">
        <v>0.105</v>
      </c>
      <c r="J11" s="59">
        <v>0</v>
      </c>
      <c r="K11" s="59">
        <v>0</v>
      </c>
      <c r="L11" s="60">
        <f>IFERROR(J11-K11,0)</f>
        <v>0</v>
      </c>
      <c r="M11" s="60">
        <f>IFERROR(I11+L11,0)</f>
        <v>0.105</v>
      </c>
      <c r="N11" s="9"/>
      <c r="O11" s="43" t="s">
        <v>216</v>
      </c>
    </row>
    <row r="12" spans="1:15" s="3" customFormat="1" ht="14.5">
      <c r="A12" s="77" t="s">
        <v>98</v>
      </c>
      <c r="B12" s="58" t="s">
        <v>31</v>
      </c>
      <c r="C12" s="58">
        <v>3</v>
      </c>
      <c r="D12" s="59">
        <v>0</v>
      </c>
      <c r="E12" s="59">
        <v>0</v>
      </c>
      <c r="F12" s="59">
        <v>0</v>
      </c>
      <c r="G12" s="60">
        <f t="shared" ref="G12:G22" si="0">IFERROR(E12-F12,0)</f>
        <v>0</v>
      </c>
      <c r="H12" s="60">
        <f t="shared" ref="H12:H22" si="1">IFERROR(D12+G12,0)</f>
        <v>0</v>
      </c>
      <c r="I12" s="59">
        <v>0.112</v>
      </c>
      <c r="J12" s="59">
        <v>0</v>
      </c>
      <c r="K12" s="59">
        <v>0</v>
      </c>
      <c r="L12" s="60">
        <f t="shared" ref="L12:L22" si="2">IFERROR(J12-K12,0)</f>
        <v>0</v>
      </c>
      <c r="M12" s="60">
        <f t="shared" ref="M12:M22" si="3">IFERROR(I12+L12,0)</f>
        <v>0.112</v>
      </c>
      <c r="N12" s="9"/>
      <c r="O12" s="43" t="s">
        <v>217</v>
      </c>
    </row>
    <row r="13" spans="1:15" s="3" customFormat="1" ht="14.5">
      <c r="A13" s="77" t="s">
        <v>88</v>
      </c>
      <c r="B13" s="58" t="s">
        <v>31</v>
      </c>
      <c r="C13" s="58">
        <v>3</v>
      </c>
      <c r="D13" s="59">
        <v>0</v>
      </c>
      <c r="E13" s="59">
        <v>0</v>
      </c>
      <c r="F13" s="59">
        <v>0</v>
      </c>
      <c r="G13" s="60">
        <f t="shared" si="0"/>
        <v>0</v>
      </c>
      <c r="H13" s="60">
        <f t="shared" si="1"/>
        <v>0</v>
      </c>
      <c r="I13" s="59">
        <v>0</v>
      </c>
      <c r="J13" s="59">
        <v>0</v>
      </c>
      <c r="K13" s="59">
        <v>0</v>
      </c>
      <c r="L13" s="60">
        <f t="shared" si="2"/>
        <v>0</v>
      </c>
      <c r="M13" s="60">
        <f t="shared" si="3"/>
        <v>0</v>
      </c>
      <c r="N13" s="9"/>
      <c r="O13" s="43" t="s">
        <v>218</v>
      </c>
    </row>
    <row r="14" spans="1:15" s="3" customFormat="1" ht="14.5">
      <c r="A14" s="77" t="s">
        <v>219</v>
      </c>
      <c r="B14" s="58" t="s">
        <v>31</v>
      </c>
      <c r="C14" s="58">
        <v>3</v>
      </c>
      <c r="D14" s="59">
        <v>0</v>
      </c>
      <c r="E14" s="59">
        <v>0</v>
      </c>
      <c r="F14" s="59">
        <v>0</v>
      </c>
      <c r="G14" s="60">
        <f t="shared" si="0"/>
        <v>0</v>
      </c>
      <c r="H14" s="60">
        <f t="shared" si="1"/>
        <v>0</v>
      </c>
      <c r="I14" s="59">
        <v>0</v>
      </c>
      <c r="J14" s="59">
        <v>0</v>
      </c>
      <c r="K14" s="59">
        <v>0</v>
      </c>
      <c r="L14" s="60">
        <f t="shared" si="2"/>
        <v>0</v>
      </c>
      <c r="M14" s="60">
        <f t="shared" si="3"/>
        <v>0</v>
      </c>
      <c r="N14" s="9"/>
      <c r="O14" s="43" t="s">
        <v>220</v>
      </c>
    </row>
    <row r="15" spans="1:15" s="3" customFormat="1" ht="14.5">
      <c r="A15" s="77" t="s">
        <v>221</v>
      </c>
      <c r="B15" s="58" t="s">
        <v>31</v>
      </c>
      <c r="C15" s="58">
        <v>3</v>
      </c>
      <c r="D15" s="59">
        <v>-0.02</v>
      </c>
      <c r="E15" s="59">
        <v>0</v>
      </c>
      <c r="F15" s="59">
        <v>0</v>
      </c>
      <c r="G15" s="60">
        <f t="shared" si="0"/>
        <v>0</v>
      </c>
      <c r="H15" s="60">
        <f t="shared" si="1"/>
        <v>-0.02</v>
      </c>
      <c r="I15" s="59">
        <v>-0.23200000000000001</v>
      </c>
      <c r="J15" s="59">
        <v>0</v>
      </c>
      <c r="K15" s="59">
        <v>0</v>
      </c>
      <c r="L15" s="60">
        <f t="shared" si="2"/>
        <v>0</v>
      </c>
      <c r="M15" s="60">
        <f t="shared" si="3"/>
        <v>-0.23200000000000001</v>
      </c>
      <c r="N15" s="9"/>
      <c r="O15" s="43" t="s">
        <v>222</v>
      </c>
    </row>
    <row r="16" spans="1:15" s="3" customFormat="1" ht="14.5">
      <c r="A16" s="77" t="s">
        <v>223</v>
      </c>
      <c r="B16" s="58" t="s">
        <v>31</v>
      </c>
      <c r="C16" s="58">
        <v>3</v>
      </c>
      <c r="D16" s="59">
        <v>0</v>
      </c>
      <c r="E16" s="59">
        <v>0</v>
      </c>
      <c r="F16" s="59">
        <v>0</v>
      </c>
      <c r="G16" s="60">
        <f t="shared" si="0"/>
        <v>0</v>
      </c>
      <c r="H16" s="60">
        <f t="shared" si="1"/>
        <v>0</v>
      </c>
      <c r="I16" s="59">
        <v>0</v>
      </c>
      <c r="J16" s="59">
        <v>0</v>
      </c>
      <c r="K16" s="59">
        <v>0</v>
      </c>
      <c r="L16" s="60">
        <f t="shared" si="2"/>
        <v>0</v>
      </c>
      <c r="M16" s="60">
        <f t="shared" si="3"/>
        <v>0</v>
      </c>
      <c r="N16" s="9"/>
      <c r="O16" s="43" t="s">
        <v>224</v>
      </c>
    </row>
    <row r="17" spans="1:16" s="3" customFormat="1" ht="14.5">
      <c r="A17" s="77" t="s">
        <v>225</v>
      </c>
      <c r="B17" s="58" t="s">
        <v>31</v>
      </c>
      <c r="C17" s="58">
        <v>3</v>
      </c>
      <c r="D17" s="59">
        <v>0</v>
      </c>
      <c r="E17" s="59">
        <v>0</v>
      </c>
      <c r="F17" s="59">
        <v>0</v>
      </c>
      <c r="G17" s="60">
        <f t="shared" si="0"/>
        <v>0</v>
      </c>
      <c r="H17" s="60">
        <f t="shared" si="1"/>
        <v>0</v>
      </c>
      <c r="I17" s="59">
        <v>0</v>
      </c>
      <c r="J17" s="59">
        <v>0</v>
      </c>
      <c r="K17" s="59">
        <v>0</v>
      </c>
      <c r="L17" s="60">
        <f t="shared" si="2"/>
        <v>0</v>
      </c>
      <c r="M17" s="60">
        <f t="shared" si="3"/>
        <v>0</v>
      </c>
      <c r="N17" s="9"/>
      <c r="O17" s="43" t="s">
        <v>226</v>
      </c>
    </row>
    <row r="18" spans="1:16" s="3" customFormat="1" ht="14.5">
      <c r="A18" s="77" t="s">
        <v>227</v>
      </c>
      <c r="B18" s="58" t="s">
        <v>31</v>
      </c>
      <c r="C18" s="58">
        <v>3</v>
      </c>
      <c r="D18" s="59">
        <v>0</v>
      </c>
      <c r="E18" s="59">
        <v>0</v>
      </c>
      <c r="F18" s="59">
        <v>0</v>
      </c>
      <c r="G18" s="60">
        <f t="shared" si="0"/>
        <v>0</v>
      </c>
      <c r="H18" s="60">
        <f t="shared" si="1"/>
        <v>0</v>
      </c>
      <c r="I18" s="59">
        <v>0</v>
      </c>
      <c r="J18" s="59">
        <v>0</v>
      </c>
      <c r="K18" s="59">
        <v>0</v>
      </c>
      <c r="L18" s="60">
        <f t="shared" si="2"/>
        <v>0</v>
      </c>
      <c r="M18" s="60">
        <f t="shared" si="3"/>
        <v>0</v>
      </c>
      <c r="N18" s="9"/>
      <c r="O18" s="43" t="s">
        <v>228</v>
      </c>
    </row>
    <row r="19" spans="1:16" s="3" customFormat="1" ht="14.5">
      <c r="A19" s="77" t="s">
        <v>229</v>
      </c>
      <c r="B19" s="58" t="s">
        <v>31</v>
      </c>
      <c r="C19" s="58">
        <v>3</v>
      </c>
      <c r="D19" s="60">
        <f>IFERROR(SUM(D11:D18),0)</f>
        <v>8.0000000000000245E-3</v>
      </c>
      <c r="E19" s="60">
        <f t="shared" ref="E19:F19" si="4">IFERROR(SUM(E11:E18),0)</f>
        <v>0</v>
      </c>
      <c r="F19" s="60">
        <f t="shared" si="4"/>
        <v>0</v>
      </c>
      <c r="G19" s="60">
        <f t="shared" si="0"/>
        <v>0</v>
      </c>
      <c r="H19" s="60">
        <f t="shared" si="1"/>
        <v>8.0000000000000245E-3</v>
      </c>
      <c r="I19" s="60">
        <v>-1.5000000000000013E-2</v>
      </c>
      <c r="J19" s="60">
        <v>0</v>
      </c>
      <c r="K19" s="60">
        <v>0</v>
      </c>
      <c r="L19" s="60">
        <f t="shared" si="2"/>
        <v>0</v>
      </c>
      <c r="M19" s="60">
        <f t="shared" si="3"/>
        <v>-1.5000000000000013E-2</v>
      </c>
      <c r="N19" s="9"/>
      <c r="O19" s="43" t="s">
        <v>230</v>
      </c>
    </row>
    <row r="20" spans="1:16" s="3" customFormat="1" ht="14.5">
      <c r="A20" s="77" t="s">
        <v>231</v>
      </c>
      <c r="B20" s="58" t="s">
        <v>31</v>
      </c>
      <c r="C20" s="58">
        <v>3</v>
      </c>
      <c r="D20" s="59">
        <v>0</v>
      </c>
      <c r="E20" s="59">
        <v>0</v>
      </c>
      <c r="F20" s="59">
        <v>0</v>
      </c>
      <c r="G20" s="60">
        <f t="shared" si="0"/>
        <v>0</v>
      </c>
      <c r="H20" s="60">
        <f t="shared" si="1"/>
        <v>0</v>
      </c>
      <c r="I20" s="59">
        <v>0</v>
      </c>
      <c r="J20" s="59">
        <v>0</v>
      </c>
      <c r="K20" s="59">
        <v>0</v>
      </c>
      <c r="L20" s="60">
        <f t="shared" si="2"/>
        <v>0</v>
      </c>
      <c r="M20" s="60">
        <f t="shared" si="3"/>
        <v>0</v>
      </c>
      <c r="N20" s="9"/>
      <c r="O20" s="43" t="s">
        <v>232</v>
      </c>
    </row>
    <row r="21" spans="1:16" s="3" customFormat="1" ht="14.5">
      <c r="A21" s="77" t="s">
        <v>233</v>
      </c>
      <c r="B21" s="58" t="s">
        <v>31</v>
      </c>
      <c r="C21" s="58">
        <v>3</v>
      </c>
      <c r="D21" s="59">
        <v>0</v>
      </c>
      <c r="E21" s="59">
        <v>0</v>
      </c>
      <c r="F21" s="59">
        <v>0</v>
      </c>
      <c r="G21" s="60">
        <f t="shared" si="0"/>
        <v>0</v>
      </c>
      <c r="H21" s="60">
        <f t="shared" si="1"/>
        <v>0</v>
      </c>
      <c r="I21" s="59">
        <v>0</v>
      </c>
      <c r="J21" s="59">
        <v>0</v>
      </c>
      <c r="K21" s="59">
        <v>0</v>
      </c>
      <c r="L21" s="60">
        <f t="shared" si="2"/>
        <v>0</v>
      </c>
      <c r="M21" s="60">
        <f t="shared" si="3"/>
        <v>0</v>
      </c>
      <c r="N21" s="9"/>
      <c r="O21" s="43" t="s">
        <v>234</v>
      </c>
    </row>
    <row r="22" spans="1:16" s="3" customFormat="1" ht="14.5">
      <c r="A22" s="77" t="s">
        <v>235</v>
      </c>
      <c r="B22" s="58" t="s">
        <v>31</v>
      </c>
      <c r="C22" s="58">
        <v>3</v>
      </c>
      <c r="D22" s="60">
        <f>IFERROR(SUM(D19:D21),0)</f>
        <v>8.0000000000000245E-3</v>
      </c>
      <c r="E22" s="60">
        <f t="shared" ref="E22:F22" si="5">IFERROR(SUM(E19:E21),0)</f>
        <v>0</v>
      </c>
      <c r="F22" s="60">
        <f t="shared" si="5"/>
        <v>0</v>
      </c>
      <c r="G22" s="60">
        <f t="shared" si="0"/>
        <v>0</v>
      </c>
      <c r="H22" s="60">
        <f t="shared" si="1"/>
        <v>8.0000000000000245E-3</v>
      </c>
      <c r="I22" s="60">
        <v>-1.5000000000000013E-2</v>
      </c>
      <c r="J22" s="60">
        <v>0</v>
      </c>
      <c r="K22" s="60">
        <v>0</v>
      </c>
      <c r="L22" s="60">
        <f t="shared" si="2"/>
        <v>0</v>
      </c>
      <c r="M22" s="60">
        <f t="shared" si="3"/>
        <v>-1.5000000000000013E-2</v>
      </c>
      <c r="N22" s="9"/>
      <c r="O22" s="43" t="s">
        <v>236</v>
      </c>
    </row>
    <row r="23" spans="1:16" s="3" customFormat="1" ht="14.5">
      <c r="A23" s="61"/>
      <c r="B23" s="16"/>
      <c r="C23" s="16"/>
      <c r="D23" s="16"/>
      <c r="E23" s="16"/>
      <c r="F23" s="16"/>
      <c r="G23" s="16"/>
      <c r="H23" s="16"/>
      <c r="I23" s="16"/>
      <c r="J23" s="16"/>
      <c r="K23" s="16"/>
      <c r="L23" s="16"/>
      <c r="M23" s="16"/>
      <c r="N23" s="9"/>
      <c r="O23" s="62"/>
    </row>
    <row r="24" spans="1:16" s="3" customFormat="1" ht="14.5">
      <c r="A24" s="36" t="s">
        <v>237</v>
      </c>
      <c r="B24" s="16"/>
      <c r="C24" s="16"/>
      <c r="D24" s="16"/>
      <c r="E24" s="16"/>
      <c r="F24" s="16"/>
      <c r="G24" s="16"/>
      <c r="H24" s="16"/>
      <c r="I24" s="16"/>
      <c r="J24" s="16"/>
      <c r="K24" s="16"/>
      <c r="L24" s="16"/>
      <c r="M24" s="16"/>
      <c r="N24" s="9"/>
      <c r="O24" s="62"/>
    </row>
    <row r="25" spans="1:16" s="3" customFormat="1" ht="14.5">
      <c r="A25" s="77" t="s">
        <v>238</v>
      </c>
      <c r="B25" s="58" t="s">
        <v>31</v>
      </c>
      <c r="C25" s="58">
        <v>3</v>
      </c>
      <c r="D25" s="59">
        <v>0</v>
      </c>
      <c r="E25" s="59">
        <v>0</v>
      </c>
      <c r="F25" s="59">
        <v>0</v>
      </c>
      <c r="G25" s="60">
        <f>IFERROR(E25-F25,0)</f>
        <v>0</v>
      </c>
      <c r="H25" s="60">
        <f>IFERROR(D25+G25,0)</f>
        <v>0</v>
      </c>
      <c r="I25" s="59">
        <v>0</v>
      </c>
      <c r="J25" s="59">
        <v>0</v>
      </c>
      <c r="K25" s="59">
        <v>0</v>
      </c>
      <c r="L25" s="60">
        <f>IFERROR(J25-K25,0)</f>
        <v>0</v>
      </c>
      <c r="M25" s="60">
        <f>IFERROR(I25+L25,0)</f>
        <v>0</v>
      </c>
      <c r="N25" s="9"/>
      <c r="O25" s="43" t="s">
        <v>239</v>
      </c>
    </row>
    <row r="26" spans="1:16" s="3" customFormat="1" ht="14.5">
      <c r="A26" s="77" t="s">
        <v>240</v>
      </c>
      <c r="B26" s="58" t="s">
        <v>31</v>
      </c>
      <c r="C26" s="58">
        <v>3</v>
      </c>
      <c r="D26" s="59">
        <v>0</v>
      </c>
      <c r="E26" s="59">
        <v>0</v>
      </c>
      <c r="F26" s="59">
        <v>0</v>
      </c>
      <c r="G26" s="60">
        <f t="shared" ref="G26:G29" si="6">IFERROR(E26-F26,0)</f>
        <v>0</v>
      </c>
      <c r="H26" s="60">
        <f t="shared" ref="H26:H29" si="7">IFERROR(D26+G26,0)</f>
        <v>0</v>
      </c>
      <c r="I26" s="59">
        <v>0</v>
      </c>
      <c r="J26" s="59">
        <v>0</v>
      </c>
      <c r="K26" s="59">
        <v>0</v>
      </c>
      <c r="L26" s="60">
        <f t="shared" ref="L26:L29" si="8">IFERROR(J26-K26,0)</f>
        <v>0</v>
      </c>
      <c r="M26" s="60">
        <f t="shared" ref="M26:M29" si="9">IFERROR(I26+L26,0)</f>
        <v>0</v>
      </c>
      <c r="N26" s="9"/>
      <c r="O26" s="43" t="s">
        <v>241</v>
      </c>
    </row>
    <row r="27" spans="1:16" s="3" customFormat="1" ht="14.5">
      <c r="A27" s="77" t="s">
        <v>242</v>
      </c>
      <c r="B27" s="58" t="s">
        <v>31</v>
      </c>
      <c r="C27" s="58">
        <v>3</v>
      </c>
      <c r="D27" s="59">
        <v>0</v>
      </c>
      <c r="E27" s="59">
        <v>0</v>
      </c>
      <c r="F27" s="59">
        <v>0</v>
      </c>
      <c r="G27" s="60">
        <f t="shared" si="6"/>
        <v>0</v>
      </c>
      <c r="H27" s="60">
        <f t="shared" si="7"/>
        <v>0</v>
      </c>
      <c r="I27" s="59">
        <v>0</v>
      </c>
      <c r="J27" s="59">
        <v>0</v>
      </c>
      <c r="K27" s="59">
        <v>0</v>
      </c>
      <c r="L27" s="60">
        <f t="shared" si="8"/>
        <v>0</v>
      </c>
      <c r="M27" s="60">
        <f t="shared" si="9"/>
        <v>0</v>
      </c>
      <c r="N27" s="9"/>
      <c r="O27" s="43" t="s">
        <v>243</v>
      </c>
    </row>
    <row r="28" spans="1:16" s="3" customFormat="1" ht="14.5">
      <c r="A28" s="77" t="s">
        <v>244</v>
      </c>
      <c r="B28" s="58" t="s">
        <v>31</v>
      </c>
      <c r="C28" s="58">
        <v>3</v>
      </c>
      <c r="D28" s="59">
        <v>0</v>
      </c>
      <c r="E28" s="59">
        <v>0</v>
      </c>
      <c r="F28" s="59">
        <v>0</v>
      </c>
      <c r="G28" s="60">
        <f t="shared" si="6"/>
        <v>0</v>
      </c>
      <c r="H28" s="60">
        <f t="shared" si="7"/>
        <v>0</v>
      </c>
      <c r="I28" s="59">
        <v>0</v>
      </c>
      <c r="J28" s="59">
        <v>0</v>
      </c>
      <c r="K28" s="59">
        <v>0</v>
      </c>
      <c r="L28" s="60">
        <f t="shared" si="8"/>
        <v>0</v>
      </c>
      <c r="M28" s="60">
        <f t="shared" si="9"/>
        <v>0</v>
      </c>
      <c r="N28" s="9"/>
      <c r="O28" s="43" t="s">
        <v>245</v>
      </c>
    </row>
    <row r="29" spans="1:16" s="3" customFormat="1" ht="14.5">
      <c r="A29" s="77" t="s">
        <v>246</v>
      </c>
      <c r="B29" s="58" t="s">
        <v>31</v>
      </c>
      <c r="C29" s="58">
        <v>3</v>
      </c>
      <c r="D29" s="60">
        <f>IFERROR(SUM(D25:D28),0)</f>
        <v>0</v>
      </c>
      <c r="E29" s="60">
        <f t="shared" ref="E29:F29" si="10">IFERROR(SUM(E25:E28),0)</f>
        <v>0</v>
      </c>
      <c r="F29" s="60">
        <f t="shared" si="10"/>
        <v>0</v>
      </c>
      <c r="G29" s="60">
        <f t="shared" si="6"/>
        <v>0</v>
      </c>
      <c r="H29" s="60">
        <f t="shared" si="7"/>
        <v>0</v>
      </c>
      <c r="I29" s="60">
        <v>0</v>
      </c>
      <c r="J29" s="60">
        <v>0</v>
      </c>
      <c r="K29" s="60">
        <v>0</v>
      </c>
      <c r="L29" s="60">
        <f t="shared" si="8"/>
        <v>0</v>
      </c>
      <c r="M29" s="60">
        <f t="shared" si="9"/>
        <v>0</v>
      </c>
      <c r="N29" s="9"/>
      <c r="O29" s="43" t="s">
        <v>247</v>
      </c>
    </row>
    <row r="30" spans="1:16" s="3" customFormat="1" ht="14.5">
      <c r="A30" s="61"/>
      <c r="B30" s="16"/>
      <c r="C30" s="16"/>
      <c r="D30" s="16"/>
      <c r="E30" s="16"/>
      <c r="F30" s="16"/>
      <c r="G30" s="16"/>
      <c r="H30" s="16"/>
      <c r="I30" s="16"/>
      <c r="J30" s="16"/>
      <c r="K30" s="16"/>
      <c r="L30" s="16"/>
      <c r="M30" s="16"/>
      <c r="N30" s="9"/>
      <c r="O30" s="62"/>
    </row>
    <row r="31" spans="1:16" s="3" customFormat="1" ht="14.5">
      <c r="A31" s="77" t="s">
        <v>248</v>
      </c>
      <c r="B31" s="58" t="s">
        <v>31</v>
      </c>
      <c r="C31" s="58">
        <v>3</v>
      </c>
      <c r="D31" s="60">
        <f>IFERROR(D22+D29,0)</f>
        <v>8.0000000000000245E-3</v>
      </c>
      <c r="E31" s="60">
        <f t="shared" ref="E31:F31" si="11">IFERROR(E22+E29,0)</f>
        <v>0</v>
      </c>
      <c r="F31" s="60">
        <f t="shared" si="11"/>
        <v>0</v>
      </c>
      <c r="G31" s="60">
        <f t="shared" ref="G31" si="12">IFERROR(E31-F31,0)</f>
        <v>0</v>
      </c>
      <c r="H31" s="60">
        <f t="shared" ref="H31" si="13">IFERROR(D31+G31,0)</f>
        <v>8.0000000000000245E-3</v>
      </c>
      <c r="I31" s="60">
        <v>-1.5000000000000013E-2</v>
      </c>
      <c r="J31" s="60">
        <v>0</v>
      </c>
      <c r="K31" s="60">
        <v>0</v>
      </c>
      <c r="L31" s="60">
        <f t="shared" ref="L31" si="14">IFERROR(J31-K31,0)</f>
        <v>0</v>
      </c>
      <c r="M31" s="60">
        <f t="shared" ref="M31" si="15">IFERROR(I31+L31,0)</f>
        <v>-1.5000000000000013E-2</v>
      </c>
      <c r="N31" s="9"/>
      <c r="O31" s="43" t="s">
        <v>249</v>
      </c>
    </row>
    <row r="32" spans="1:16" s="3" customFormat="1" ht="14.5">
      <c r="A32" s="61"/>
      <c r="B32" s="16"/>
      <c r="C32" s="16"/>
      <c r="D32" s="16"/>
      <c r="E32" s="16"/>
      <c r="F32" s="16"/>
      <c r="G32" s="16"/>
      <c r="H32" s="16"/>
      <c r="I32" s="16"/>
      <c r="J32" s="16"/>
      <c r="K32" s="16"/>
      <c r="L32" s="16"/>
      <c r="M32" s="16"/>
      <c r="N32" s="63"/>
      <c r="O32" s="64"/>
      <c r="P32" s="65"/>
    </row>
    <row r="33" spans="1:16" s="3" customFormat="1" ht="14.5">
      <c r="A33" s="36" t="s">
        <v>250</v>
      </c>
      <c r="B33" s="16"/>
      <c r="C33" s="16"/>
      <c r="D33" s="16"/>
      <c r="E33" s="16"/>
      <c r="F33" s="16"/>
      <c r="G33" s="16"/>
      <c r="H33" s="16"/>
      <c r="I33" s="16"/>
      <c r="J33" s="16"/>
      <c r="K33" s="16"/>
      <c r="L33" s="16"/>
      <c r="M33" s="16"/>
      <c r="N33" s="63"/>
      <c r="O33" s="64"/>
      <c r="P33" s="65"/>
    </row>
    <row r="34" spans="1:16" s="3" customFormat="1" ht="14.5">
      <c r="A34" s="77" t="s">
        <v>251</v>
      </c>
      <c r="B34" s="58" t="s">
        <v>31</v>
      </c>
      <c r="C34" s="58">
        <v>3</v>
      </c>
      <c r="D34" s="59">
        <v>0</v>
      </c>
      <c r="E34" s="59">
        <v>0</v>
      </c>
      <c r="F34" s="59">
        <v>0</v>
      </c>
      <c r="G34" s="60">
        <f>IFERROR(E34-F34,0)</f>
        <v>0</v>
      </c>
      <c r="H34" s="60">
        <f>IFERROR(D34+G34,0)</f>
        <v>0</v>
      </c>
      <c r="I34" s="59">
        <v>0</v>
      </c>
      <c r="J34" s="59">
        <v>0</v>
      </c>
      <c r="K34" s="59">
        <v>0</v>
      </c>
      <c r="L34" s="60">
        <f>IFERROR(J34-K34,0)</f>
        <v>0</v>
      </c>
      <c r="M34" s="60">
        <f>IFERROR(I34+L34,0)</f>
        <v>0</v>
      </c>
      <c r="N34" s="63"/>
      <c r="O34" s="43" t="s">
        <v>252</v>
      </c>
      <c r="P34" s="65"/>
    </row>
    <row r="35" spans="1:16" s="3" customFormat="1" ht="14.5">
      <c r="A35" s="77" t="s">
        <v>253</v>
      </c>
      <c r="B35" s="58" t="s">
        <v>31</v>
      </c>
      <c r="C35" s="58">
        <v>3</v>
      </c>
      <c r="D35" s="59">
        <v>0</v>
      </c>
      <c r="E35" s="59">
        <v>0</v>
      </c>
      <c r="F35" s="59">
        <v>0</v>
      </c>
      <c r="G35" s="60">
        <f t="shared" ref="G35:G37" si="16">IFERROR(E35-F35,0)</f>
        <v>0</v>
      </c>
      <c r="H35" s="60">
        <f t="shared" ref="H35:H37" si="17">IFERROR(D35+G35,0)</f>
        <v>0</v>
      </c>
      <c r="I35" s="59">
        <v>0</v>
      </c>
      <c r="J35" s="59">
        <v>0</v>
      </c>
      <c r="K35" s="59">
        <v>0</v>
      </c>
      <c r="L35" s="60">
        <f t="shared" ref="L35:L37" si="18">IFERROR(J35-K35,0)</f>
        <v>0</v>
      </c>
      <c r="M35" s="60">
        <f t="shared" ref="M35:M37" si="19">IFERROR(I35+L35,0)</f>
        <v>0</v>
      </c>
      <c r="N35" s="63"/>
      <c r="O35" s="43" t="s">
        <v>254</v>
      </c>
      <c r="P35" s="65"/>
    </row>
    <row r="36" spans="1:16" ht="14.5">
      <c r="A36" s="77" t="s">
        <v>255</v>
      </c>
      <c r="B36" s="58" t="s">
        <v>31</v>
      </c>
      <c r="C36" s="58">
        <v>3</v>
      </c>
      <c r="D36" s="59">
        <v>0</v>
      </c>
      <c r="E36" s="59">
        <v>0</v>
      </c>
      <c r="F36" s="59">
        <v>0</v>
      </c>
      <c r="G36" s="60">
        <f t="shared" si="16"/>
        <v>0</v>
      </c>
      <c r="H36" s="60">
        <f t="shared" si="17"/>
        <v>0</v>
      </c>
      <c r="I36" s="59">
        <v>0</v>
      </c>
      <c r="J36" s="59">
        <v>0</v>
      </c>
      <c r="K36" s="59">
        <v>0</v>
      </c>
      <c r="L36" s="60">
        <f t="shared" si="18"/>
        <v>0</v>
      </c>
      <c r="M36" s="60">
        <f t="shared" si="19"/>
        <v>0</v>
      </c>
      <c r="N36" s="63"/>
      <c r="O36" s="43" t="s">
        <v>256</v>
      </c>
      <c r="P36" s="65"/>
    </row>
    <row r="37" spans="1:16" ht="14.5">
      <c r="A37" s="77" t="s">
        <v>257</v>
      </c>
      <c r="B37" s="58" t="s">
        <v>31</v>
      </c>
      <c r="C37" s="58">
        <v>3</v>
      </c>
      <c r="D37" s="60">
        <f>IFERROR(SUM(D34:D36),0)</f>
        <v>0</v>
      </c>
      <c r="E37" s="60">
        <f t="shared" ref="E37:F37" si="20">IFERROR(SUM(E34:E36),0)</f>
        <v>0</v>
      </c>
      <c r="F37" s="60">
        <f t="shared" si="20"/>
        <v>0</v>
      </c>
      <c r="G37" s="60">
        <f t="shared" si="16"/>
        <v>0</v>
      </c>
      <c r="H37" s="60">
        <f t="shared" si="17"/>
        <v>0</v>
      </c>
      <c r="I37" s="60">
        <v>0</v>
      </c>
      <c r="J37" s="60">
        <v>0</v>
      </c>
      <c r="K37" s="60">
        <v>0</v>
      </c>
      <c r="L37" s="60">
        <f t="shared" si="18"/>
        <v>0</v>
      </c>
      <c r="M37" s="60">
        <f t="shared" si="19"/>
        <v>0</v>
      </c>
      <c r="N37" s="63"/>
      <c r="O37" s="43" t="s">
        <v>258</v>
      </c>
      <c r="P37" s="65"/>
    </row>
    <row r="38" spans="1:16" ht="14.5">
      <c r="A38" s="61"/>
      <c r="B38" s="16"/>
      <c r="C38" s="16"/>
      <c r="D38" s="16"/>
      <c r="E38" s="16"/>
      <c r="F38" s="16"/>
      <c r="G38" s="16"/>
      <c r="H38" s="16"/>
      <c r="I38" s="16"/>
      <c r="J38" s="16"/>
      <c r="K38" s="16"/>
      <c r="L38" s="16"/>
      <c r="M38" s="16"/>
      <c r="N38" s="63"/>
      <c r="O38" s="64"/>
      <c r="P38" s="65"/>
    </row>
    <row r="39" spans="1:16" ht="14.5">
      <c r="A39" s="77" t="s">
        <v>259</v>
      </c>
      <c r="B39" s="58" t="s">
        <v>31</v>
      </c>
      <c r="C39" s="58">
        <v>3</v>
      </c>
      <c r="D39" s="60">
        <f>IFERROR(D31+D37,0)</f>
        <v>8.0000000000000245E-3</v>
      </c>
      <c r="E39" s="60">
        <f t="shared" ref="E39:F39" si="21">IFERROR(E31+E37,0)</f>
        <v>0</v>
      </c>
      <c r="F39" s="60">
        <f t="shared" si="21"/>
        <v>0</v>
      </c>
      <c r="G39" s="60">
        <f>IFERROR(E39-F39,0)</f>
        <v>0</v>
      </c>
      <c r="H39" s="60">
        <f>IFERROR(D39+G39,0)</f>
        <v>8.0000000000000245E-3</v>
      </c>
      <c r="I39" s="60">
        <v>-1.5000000000000013E-2</v>
      </c>
      <c r="J39" s="60">
        <v>0</v>
      </c>
      <c r="K39" s="60">
        <v>0</v>
      </c>
      <c r="L39" s="60">
        <f>IFERROR(J39-K39,0)</f>
        <v>0</v>
      </c>
      <c r="M39" s="60">
        <f>IFERROR(I39+L39,0)</f>
        <v>-1.5000000000000013E-2</v>
      </c>
      <c r="N39" s="63"/>
      <c r="O39" s="43" t="s">
        <v>260</v>
      </c>
      <c r="P39" s="65"/>
    </row>
    <row r="40" spans="1:16" ht="14.5">
      <c r="A40" s="61"/>
      <c r="B40" s="16"/>
      <c r="C40" s="16"/>
      <c r="D40" s="16"/>
      <c r="E40" s="16"/>
      <c r="F40" s="16"/>
      <c r="G40" s="16"/>
      <c r="H40" s="16"/>
      <c r="I40" s="16"/>
      <c r="J40" s="16"/>
      <c r="K40" s="16"/>
      <c r="L40" s="16"/>
      <c r="M40" s="16"/>
      <c r="N40" s="63"/>
      <c r="O40" s="64"/>
      <c r="P40" s="65"/>
    </row>
  </sheetData>
  <mergeCells count="12">
    <mergeCell ref="O6:O8"/>
    <mergeCell ref="A6:A8"/>
    <mergeCell ref="B6:B8"/>
    <mergeCell ref="C6:C8"/>
    <mergeCell ref="D7:D8"/>
    <mergeCell ref="E7:G7"/>
    <mergeCell ref="H7:H8"/>
    <mergeCell ref="D6:H6"/>
    <mergeCell ref="I7:I8"/>
    <mergeCell ref="J7:L7"/>
    <mergeCell ref="M7:M8"/>
    <mergeCell ref="I6:M6"/>
  </mergeCells>
  <pageMargins left="0.7" right="0.7" top="0.75" bottom="0.75" header="0.3" footer="0.3"/>
  <pageSetup paperSize="8" scale="72"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K28"/>
  <sheetViews>
    <sheetView showGridLines="0" view="pageBreakPreview" topLeftCell="A2" zoomScaleNormal="100" zoomScaleSheetLayoutView="100" workbookViewId="0">
      <selection activeCell="I22" sqref="I22"/>
    </sheetView>
  </sheetViews>
  <sheetFormatPr defaultColWidth="9" defaultRowHeight="14"/>
  <cols>
    <col min="1" max="1" width="40.58203125" style="2" customWidth="1"/>
    <col min="2" max="3" width="9.33203125" style="2" customWidth="1"/>
    <col min="4" max="8" width="9.5" style="2" customWidth="1"/>
    <col min="9" max="9" width="1.33203125" style="2" customWidth="1"/>
    <col min="10" max="10" width="8.33203125" style="2" customWidth="1"/>
    <col min="11" max="11" width="1.83203125" style="2" customWidth="1"/>
    <col min="12" max="16384" width="9" style="2"/>
  </cols>
  <sheetData>
    <row r="1" spans="1:10" ht="35.5">
      <c r="A1" s="35" t="s">
        <v>261</v>
      </c>
      <c r="B1" s="35"/>
      <c r="C1" s="35"/>
    </row>
    <row r="3" spans="1:10" s="3" customFormat="1" ht="19.5">
      <c r="A3" s="34" t="s">
        <v>262</v>
      </c>
      <c r="B3" s="34"/>
      <c r="C3" s="34"/>
      <c r="D3" s="34"/>
      <c r="E3" s="34"/>
      <c r="F3" s="34"/>
      <c r="G3" s="34"/>
      <c r="H3" s="55">
        <f>Cover!C11</f>
        <v>0</v>
      </c>
      <c r="I3" s="56"/>
      <c r="J3" s="56"/>
    </row>
    <row r="4" spans="1:10" s="3" customFormat="1" ht="19.5">
      <c r="A4" s="6"/>
      <c r="B4" s="6"/>
      <c r="C4" s="6"/>
      <c r="D4" s="6"/>
      <c r="E4" s="6"/>
      <c r="F4" s="6"/>
      <c r="G4" s="6"/>
      <c r="H4" s="6"/>
      <c r="J4" s="5"/>
    </row>
    <row r="5" spans="1:10" s="3" customFormat="1" ht="14.5">
      <c r="A5" s="22">
        <v>1</v>
      </c>
      <c r="B5" s="22"/>
      <c r="C5" s="22"/>
      <c r="D5" s="22">
        <v>2</v>
      </c>
      <c r="E5" s="22">
        <v>3</v>
      </c>
      <c r="F5" s="22">
        <v>4</v>
      </c>
      <c r="G5" s="22">
        <v>5</v>
      </c>
      <c r="H5" s="22">
        <v>6</v>
      </c>
      <c r="I5" s="22"/>
      <c r="J5" s="22"/>
    </row>
    <row r="6" spans="1:10" s="8" customFormat="1" ht="15.5">
      <c r="A6" s="118" t="s">
        <v>20</v>
      </c>
      <c r="B6" s="121" t="s">
        <v>21</v>
      </c>
      <c r="C6" s="121" t="s">
        <v>22</v>
      </c>
      <c r="D6" s="97" t="s">
        <v>263</v>
      </c>
      <c r="E6" s="97" t="s">
        <v>264</v>
      </c>
      <c r="F6" s="97" t="s">
        <v>265</v>
      </c>
      <c r="G6" s="97"/>
      <c r="H6" s="97" t="s">
        <v>28</v>
      </c>
      <c r="I6" s="7"/>
      <c r="J6" s="116" t="s">
        <v>25</v>
      </c>
    </row>
    <row r="7" spans="1:10" s="8" customFormat="1" ht="15.5">
      <c r="A7" s="118"/>
      <c r="B7" s="121"/>
      <c r="C7" s="121"/>
      <c r="D7" s="97"/>
      <c r="E7" s="97"/>
      <c r="F7" s="73" t="s">
        <v>266</v>
      </c>
      <c r="G7" s="73" t="s">
        <v>267</v>
      </c>
      <c r="H7" s="97"/>
      <c r="I7" s="7"/>
      <c r="J7" s="117"/>
    </row>
    <row r="8" spans="1:10" s="3" customFormat="1" ht="14.5">
      <c r="A8" s="10"/>
      <c r="B8" s="10"/>
      <c r="C8" s="10"/>
      <c r="D8" s="9"/>
      <c r="E8" s="9"/>
      <c r="F8" s="9"/>
      <c r="G8" s="9"/>
      <c r="H8" s="9"/>
      <c r="I8" s="9"/>
    </row>
    <row r="9" spans="1:10" s="3" customFormat="1" ht="14.5">
      <c r="A9" s="36" t="s">
        <v>268</v>
      </c>
      <c r="B9" s="10"/>
      <c r="C9" s="10"/>
      <c r="D9" s="4"/>
      <c r="E9" s="4"/>
      <c r="F9" s="4"/>
      <c r="G9" s="4"/>
      <c r="H9" s="4"/>
      <c r="I9" s="9"/>
    </row>
    <row r="10" spans="1:10" s="3" customFormat="1" ht="14.5">
      <c r="A10" s="77" t="s">
        <v>269</v>
      </c>
      <c r="B10" s="58" t="s">
        <v>31</v>
      </c>
      <c r="C10" s="58">
        <v>3</v>
      </c>
      <c r="D10" s="59">
        <v>0</v>
      </c>
      <c r="E10" s="59">
        <v>0</v>
      </c>
      <c r="F10" s="59">
        <v>0</v>
      </c>
      <c r="G10" s="59">
        <v>0</v>
      </c>
      <c r="H10" s="60">
        <f>SUM(D10:G10)</f>
        <v>0</v>
      </c>
      <c r="I10" s="9"/>
      <c r="J10" s="43" t="s">
        <v>270</v>
      </c>
    </row>
    <row r="11" spans="1:10" s="3" customFormat="1" ht="14.5">
      <c r="A11" s="77" t="s">
        <v>199</v>
      </c>
      <c r="B11" s="58" t="s">
        <v>31</v>
      </c>
      <c r="C11" s="58">
        <v>3</v>
      </c>
      <c r="D11" s="59">
        <v>0</v>
      </c>
      <c r="E11" s="59">
        <v>0</v>
      </c>
      <c r="F11" s="59">
        <v>0</v>
      </c>
      <c r="G11" s="59">
        <v>0</v>
      </c>
      <c r="H11" s="60">
        <f>SUM(D11:G11)</f>
        <v>0</v>
      </c>
      <c r="I11" s="9"/>
      <c r="J11" s="43" t="s">
        <v>271</v>
      </c>
    </row>
    <row r="12" spans="1:10" s="3" customFormat="1" ht="14.5">
      <c r="A12" s="77" t="s">
        <v>272</v>
      </c>
      <c r="B12" s="58" t="s">
        <v>31</v>
      </c>
      <c r="C12" s="58">
        <v>3</v>
      </c>
      <c r="D12" s="60">
        <f>SUM(D10:D11)</f>
        <v>0</v>
      </c>
      <c r="E12" s="60">
        <f t="shared" ref="E12:G12" si="0">SUM(E10:E11)</f>
        <v>0</v>
      </c>
      <c r="F12" s="60">
        <f t="shared" si="0"/>
        <v>0</v>
      </c>
      <c r="G12" s="60">
        <f t="shared" si="0"/>
        <v>0</v>
      </c>
      <c r="H12" s="60">
        <f>SUM(H10:H11)</f>
        <v>0</v>
      </c>
      <c r="I12" s="9"/>
      <c r="J12" s="43" t="s">
        <v>273</v>
      </c>
    </row>
    <row r="13" spans="1:10" s="3" customFormat="1" ht="14.5">
      <c r="A13" s="77" t="s">
        <v>274</v>
      </c>
      <c r="B13" s="58" t="s">
        <v>31</v>
      </c>
      <c r="C13" s="58">
        <v>3</v>
      </c>
      <c r="D13" s="59">
        <v>0.01</v>
      </c>
      <c r="E13" s="59">
        <v>0</v>
      </c>
      <c r="F13" s="59">
        <v>0</v>
      </c>
      <c r="G13" s="59">
        <v>0</v>
      </c>
      <c r="H13" s="60">
        <f>SUM(D13:G13)</f>
        <v>0.01</v>
      </c>
      <c r="I13" s="9"/>
      <c r="J13" s="43" t="s">
        <v>275</v>
      </c>
    </row>
    <row r="14" spans="1:10" s="3" customFormat="1" ht="14.5">
      <c r="A14" s="77" t="s">
        <v>276</v>
      </c>
      <c r="B14" s="58" t="s">
        <v>31</v>
      </c>
      <c r="C14" s="58">
        <v>3</v>
      </c>
      <c r="D14" s="59">
        <v>0</v>
      </c>
      <c r="E14" s="59">
        <v>0</v>
      </c>
      <c r="F14" s="59">
        <v>0</v>
      </c>
      <c r="G14" s="59">
        <v>0</v>
      </c>
      <c r="H14" s="60">
        <f>SUM(D14:G14)</f>
        <v>0</v>
      </c>
      <c r="I14" s="9"/>
      <c r="J14" s="43" t="s">
        <v>277</v>
      </c>
    </row>
    <row r="15" spans="1:10" s="3" customFormat="1" ht="14.5">
      <c r="A15" s="77" t="s">
        <v>278</v>
      </c>
      <c r="B15" s="58" t="s">
        <v>31</v>
      </c>
      <c r="C15" s="58">
        <v>3</v>
      </c>
      <c r="D15" s="60">
        <f>SUM(D12:D14)</f>
        <v>0.01</v>
      </c>
      <c r="E15" s="60">
        <f t="shared" ref="E15:G15" si="1">SUM(E12:E14)</f>
        <v>0</v>
      </c>
      <c r="F15" s="60">
        <f t="shared" si="1"/>
        <v>0</v>
      </c>
      <c r="G15" s="60">
        <f t="shared" si="1"/>
        <v>0</v>
      </c>
      <c r="H15" s="60">
        <f>SUM(H12:H14)</f>
        <v>0.01</v>
      </c>
      <c r="I15" s="9"/>
      <c r="J15" s="43" t="s">
        <v>279</v>
      </c>
    </row>
    <row r="16" spans="1:10" s="3" customFormat="1" ht="14.5">
      <c r="A16" s="61"/>
      <c r="B16" s="16"/>
      <c r="C16" s="16"/>
      <c r="D16" s="16"/>
      <c r="E16" s="16"/>
      <c r="F16" s="16"/>
      <c r="G16" s="16"/>
      <c r="H16" s="16"/>
      <c r="I16" s="9"/>
      <c r="J16" s="62"/>
    </row>
    <row r="17" spans="1:11" s="3" customFormat="1" ht="25.5" customHeight="1">
      <c r="A17" s="74" t="s">
        <v>20</v>
      </c>
      <c r="B17" s="16"/>
      <c r="C17" s="16"/>
      <c r="D17" s="73" t="s">
        <v>280</v>
      </c>
      <c r="E17" s="73" t="s">
        <v>281</v>
      </c>
      <c r="F17" s="73" t="s">
        <v>282</v>
      </c>
      <c r="G17" s="73" t="s">
        <v>283</v>
      </c>
      <c r="H17" s="73" t="s">
        <v>284</v>
      </c>
      <c r="I17" s="7"/>
      <c r="J17" s="116" t="s">
        <v>25</v>
      </c>
    </row>
    <row r="18" spans="1:11" s="3" customFormat="1" ht="15.5">
      <c r="A18" s="74" t="s">
        <v>21</v>
      </c>
      <c r="B18" s="16"/>
      <c r="C18" s="16"/>
      <c r="D18" s="73" t="s">
        <v>31</v>
      </c>
      <c r="E18" s="73" t="s">
        <v>31</v>
      </c>
      <c r="F18" s="73" t="s">
        <v>31</v>
      </c>
      <c r="G18" s="73" t="s">
        <v>285</v>
      </c>
      <c r="H18" s="73" t="s">
        <v>286</v>
      </c>
      <c r="I18" s="7"/>
      <c r="J18" s="120"/>
    </row>
    <row r="19" spans="1:11" s="3" customFormat="1" ht="15.5">
      <c r="A19" s="74" t="s">
        <v>22</v>
      </c>
      <c r="B19" s="16"/>
      <c r="C19" s="16"/>
      <c r="D19" s="73">
        <v>3</v>
      </c>
      <c r="E19" s="73">
        <v>3</v>
      </c>
      <c r="F19" s="73">
        <v>3</v>
      </c>
      <c r="G19" s="73">
        <v>2</v>
      </c>
      <c r="H19" s="73">
        <v>0</v>
      </c>
      <c r="I19" s="7"/>
      <c r="J19" s="117"/>
    </row>
    <row r="20" spans="1:11" s="3" customFormat="1" ht="14.5">
      <c r="A20" s="61"/>
      <c r="B20" s="16"/>
      <c r="C20" s="16"/>
      <c r="D20" s="16"/>
      <c r="E20" s="16"/>
      <c r="F20" s="16"/>
      <c r="G20" s="16"/>
      <c r="H20" s="16"/>
      <c r="I20" s="9"/>
      <c r="J20" s="62"/>
    </row>
    <row r="21" spans="1:11" s="3" customFormat="1" ht="14.5">
      <c r="A21" s="36" t="s">
        <v>287</v>
      </c>
      <c r="B21" s="16"/>
      <c r="C21" s="16"/>
      <c r="D21" s="16"/>
      <c r="E21" s="16"/>
      <c r="F21" s="16"/>
      <c r="G21" s="16"/>
      <c r="H21" s="16"/>
      <c r="I21" s="9"/>
      <c r="J21" s="62"/>
    </row>
    <row r="22" spans="1:11" s="3" customFormat="1" ht="14.5">
      <c r="A22" s="37" t="s">
        <v>481</v>
      </c>
      <c r="B22" s="16"/>
      <c r="C22" s="16"/>
      <c r="D22" s="59">
        <v>1</v>
      </c>
      <c r="E22" s="59">
        <v>-0.21099999999999999</v>
      </c>
      <c r="F22" s="60">
        <f>D22+E22</f>
        <v>0.78900000000000003</v>
      </c>
      <c r="G22" s="78">
        <v>0</v>
      </c>
      <c r="H22" s="79">
        <v>46752</v>
      </c>
      <c r="I22" s="9"/>
      <c r="J22" s="43" t="s">
        <v>288</v>
      </c>
    </row>
    <row r="23" spans="1:11" s="3" customFormat="1" ht="14.5">
      <c r="A23" s="37"/>
      <c r="B23" s="16"/>
      <c r="C23" s="16"/>
      <c r="D23" s="59"/>
      <c r="E23" s="59"/>
      <c r="F23" s="60">
        <f t="shared" ref="F23:F26" si="2">D23+E23</f>
        <v>0</v>
      </c>
      <c r="G23" s="78"/>
      <c r="H23" s="79"/>
      <c r="I23" s="9"/>
      <c r="J23" s="43" t="s">
        <v>289</v>
      </c>
    </row>
    <row r="24" spans="1:11" s="3" customFormat="1" ht="14.5">
      <c r="A24" s="37"/>
      <c r="B24" s="16"/>
      <c r="C24" s="16"/>
      <c r="D24" s="59"/>
      <c r="E24" s="59"/>
      <c r="F24" s="60">
        <f t="shared" si="2"/>
        <v>0</v>
      </c>
      <c r="G24" s="78"/>
      <c r="H24" s="79"/>
      <c r="I24" s="9"/>
      <c r="J24" s="43" t="s">
        <v>290</v>
      </c>
    </row>
    <row r="25" spans="1:11" s="3" customFormat="1" ht="14.5">
      <c r="A25" s="37"/>
      <c r="B25" s="16"/>
      <c r="C25" s="16"/>
      <c r="D25" s="59"/>
      <c r="E25" s="59"/>
      <c r="F25" s="60">
        <f t="shared" si="2"/>
        <v>0</v>
      </c>
      <c r="G25" s="78"/>
      <c r="H25" s="79"/>
      <c r="I25" s="9"/>
      <c r="J25" s="43" t="s">
        <v>291</v>
      </c>
    </row>
    <row r="26" spans="1:11" s="3" customFormat="1" ht="14.5">
      <c r="A26" s="37"/>
      <c r="B26" s="16"/>
      <c r="C26" s="16"/>
      <c r="D26" s="59"/>
      <c r="E26" s="59"/>
      <c r="F26" s="60">
        <f t="shared" si="2"/>
        <v>0</v>
      </c>
      <c r="G26" s="78"/>
      <c r="H26" s="79"/>
      <c r="I26" s="9"/>
      <c r="J26" s="43" t="s">
        <v>292</v>
      </c>
    </row>
    <row r="27" spans="1:11" s="3" customFormat="1" ht="14.5">
      <c r="A27" s="77" t="s">
        <v>28</v>
      </c>
      <c r="B27" s="16"/>
      <c r="C27" s="16"/>
      <c r="D27" s="60">
        <f>SUM(D22:D26)</f>
        <v>1</v>
      </c>
      <c r="E27" s="60">
        <f t="shared" ref="E27:F27" si="3">SUM(E22:E26)</f>
        <v>-0.21099999999999999</v>
      </c>
      <c r="F27" s="60">
        <f t="shared" si="3"/>
        <v>0.78900000000000003</v>
      </c>
      <c r="G27" s="16"/>
      <c r="H27" s="16"/>
      <c r="I27" s="9"/>
      <c r="J27" s="43" t="s">
        <v>293</v>
      </c>
    </row>
    <row r="28" spans="1:11" s="3" customFormat="1" ht="14.5">
      <c r="A28" s="61"/>
      <c r="B28" s="16"/>
      <c r="C28" s="16"/>
      <c r="D28" s="16"/>
      <c r="E28" s="16"/>
      <c r="F28" s="16"/>
      <c r="G28" s="16"/>
      <c r="H28" s="16"/>
      <c r="I28" s="63"/>
      <c r="J28" s="64"/>
      <c r="K28" s="65"/>
    </row>
  </sheetData>
  <mergeCells count="9">
    <mergeCell ref="J17:J19"/>
    <mergeCell ref="A6:A7"/>
    <mergeCell ref="B6:B7"/>
    <mergeCell ref="C6:C7"/>
    <mergeCell ref="D6:D7"/>
    <mergeCell ref="J6:J7"/>
    <mergeCell ref="H6:H7"/>
    <mergeCell ref="F6:G6"/>
    <mergeCell ref="E6:E7"/>
  </mergeCells>
  <pageMargins left="0.7" right="0.7" top="0.75" bottom="0.75" header="0.3" footer="0.3"/>
  <pageSetup paperSize="8"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H19"/>
  <sheetViews>
    <sheetView showGridLines="0" view="pageBreakPreview" topLeftCell="A5" zoomScaleNormal="100" zoomScaleSheetLayoutView="100" workbookViewId="0">
      <selection activeCell="A15" sqref="A15"/>
    </sheetView>
  </sheetViews>
  <sheetFormatPr defaultColWidth="9" defaultRowHeight="14"/>
  <cols>
    <col min="1" max="5" width="18.58203125" style="2" customWidth="1"/>
    <col min="6" max="6" width="1.33203125" style="2" customWidth="1"/>
    <col min="7" max="7" width="8.33203125" style="2" customWidth="1"/>
    <col min="8" max="8" width="1.83203125" style="2" customWidth="1"/>
    <col min="9" max="16384" width="9" style="2"/>
  </cols>
  <sheetData>
    <row r="1" spans="1:8" ht="35.5">
      <c r="A1" s="35" t="s">
        <v>12</v>
      </c>
      <c r="B1" s="35"/>
      <c r="C1" s="35"/>
    </row>
    <row r="3" spans="1:8" s="3" customFormat="1" ht="19.5">
      <c r="A3" s="34" t="s">
        <v>12</v>
      </c>
      <c r="B3" s="34"/>
      <c r="C3" s="34"/>
      <c r="D3" s="34"/>
      <c r="E3" s="55">
        <f>Cover!C11</f>
        <v>0</v>
      </c>
      <c r="F3" s="56"/>
      <c r="G3" s="56"/>
    </row>
    <row r="4" spans="1:8" s="3" customFormat="1" ht="19.5">
      <c r="A4" s="6"/>
      <c r="B4" s="6"/>
      <c r="C4" s="6"/>
      <c r="D4" s="6"/>
      <c r="E4" s="6"/>
      <c r="G4" s="5"/>
    </row>
    <row r="5" spans="1:8" s="3" customFormat="1" ht="175.5" customHeight="1">
      <c r="A5" s="122" t="s">
        <v>294</v>
      </c>
      <c r="B5" s="123"/>
      <c r="C5" s="123"/>
      <c r="D5" s="123"/>
      <c r="E5" s="123"/>
      <c r="F5" s="20"/>
      <c r="G5" s="67"/>
      <c r="H5" s="20"/>
    </row>
    <row r="6" spans="1:8" s="3" customFormat="1" ht="14.5">
      <c r="A6" s="75"/>
      <c r="B6" s="76"/>
      <c r="C6" s="76"/>
      <c r="D6" s="76"/>
      <c r="E6" s="76"/>
      <c r="F6" s="20"/>
      <c r="G6" s="67"/>
      <c r="H6" s="20"/>
    </row>
    <row r="7" spans="1:8" s="8" customFormat="1" ht="26">
      <c r="A7" s="72" t="s">
        <v>295</v>
      </c>
      <c r="B7" s="74" t="s">
        <v>296</v>
      </c>
      <c r="C7" s="74" t="s">
        <v>297</v>
      </c>
      <c r="D7" s="73" t="s">
        <v>298</v>
      </c>
      <c r="E7" s="73" t="s">
        <v>299</v>
      </c>
      <c r="F7" s="19"/>
      <c r="G7" s="67"/>
      <c r="H7" s="20"/>
    </row>
    <row r="8" spans="1:8" s="3" customFormat="1" ht="26">
      <c r="A8" s="77" t="s">
        <v>482</v>
      </c>
      <c r="B8" s="77" t="s">
        <v>483</v>
      </c>
      <c r="C8" s="77">
        <v>0.65200000000000002</v>
      </c>
      <c r="D8" s="77" t="s">
        <v>484</v>
      </c>
      <c r="E8" s="77">
        <v>0.158</v>
      </c>
      <c r="F8" s="19"/>
      <c r="G8" s="67"/>
      <c r="H8" s="20"/>
    </row>
    <row r="9" spans="1:8" s="3" customFormat="1" ht="26">
      <c r="A9" s="77" t="s">
        <v>485</v>
      </c>
      <c r="B9" s="77" t="s">
        <v>486</v>
      </c>
      <c r="C9" s="77">
        <v>14.326000000000001</v>
      </c>
      <c r="D9" s="77" t="s">
        <v>487</v>
      </c>
      <c r="E9" s="77">
        <v>0.221</v>
      </c>
      <c r="F9" s="19"/>
      <c r="G9" s="20"/>
      <c r="H9" s="20"/>
    </row>
    <row r="10" spans="1:8" s="3" customFormat="1" ht="14.5">
      <c r="A10" s="68"/>
      <c r="B10" s="68"/>
      <c r="C10" s="68"/>
      <c r="D10" s="19"/>
      <c r="E10" s="19"/>
      <c r="F10" s="19"/>
      <c r="G10" s="20"/>
      <c r="H10" s="20"/>
    </row>
    <row r="11" spans="1:8" s="3" customFormat="1" ht="14.5">
      <c r="A11" s="72" t="s">
        <v>295</v>
      </c>
      <c r="B11" s="72" t="s">
        <v>296</v>
      </c>
      <c r="C11" s="72" t="s">
        <v>300</v>
      </c>
      <c r="D11" s="72" t="s">
        <v>298</v>
      </c>
      <c r="E11" s="73" t="s">
        <v>299</v>
      </c>
      <c r="F11" s="19"/>
      <c r="G11" s="20"/>
      <c r="H11" s="20"/>
    </row>
    <row r="12" spans="1:8" s="3" customFormat="1" ht="52">
      <c r="A12" s="77" t="s">
        <v>488</v>
      </c>
      <c r="B12" s="77" t="s">
        <v>489</v>
      </c>
      <c r="C12" s="77">
        <v>8.8190000000000008</v>
      </c>
      <c r="D12" s="77" t="s">
        <v>490</v>
      </c>
      <c r="E12" s="77">
        <v>5.6000000000000001E-2</v>
      </c>
      <c r="F12" s="19"/>
      <c r="G12" s="20"/>
      <c r="H12" s="20"/>
    </row>
    <row r="13" spans="1:8" s="3" customFormat="1" ht="14.5">
      <c r="A13" s="77" t="s">
        <v>491</v>
      </c>
      <c r="B13" s="77" t="s">
        <v>491</v>
      </c>
      <c r="C13" s="77" t="s">
        <v>491</v>
      </c>
      <c r="D13" s="77" t="s">
        <v>491</v>
      </c>
      <c r="E13" s="77" t="s">
        <v>491</v>
      </c>
      <c r="F13" s="19"/>
      <c r="G13" s="20"/>
      <c r="H13" s="20"/>
    </row>
    <row r="14" spans="1:8" s="3" customFormat="1" ht="14.5">
      <c r="A14" s="68"/>
      <c r="B14" s="68"/>
      <c r="C14" s="68"/>
      <c r="D14" s="19"/>
      <c r="E14" s="19"/>
      <c r="F14" s="19"/>
      <c r="G14" s="20"/>
      <c r="H14" s="20"/>
    </row>
    <row r="15" spans="1:8" s="3" customFormat="1" ht="39">
      <c r="A15" s="74" t="s">
        <v>301</v>
      </c>
      <c r="B15" s="121" t="s">
        <v>302</v>
      </c>
      <c r="C15" s="121"/>
      <c r="D15" s="121"/>
      <c r="E15" s="73" t="s">
        <v>303</v>
      </c>
      <c r="F15" s="19"/>
      <c r="G15" s="20"/>
      <c r="H15" s="20"/>
    </row>
    <row r="16" spans="1:8" s="3" customFormat="1" ht="39" customHeight="1">
      <c r="A16" s="77" t="s">
        <v>491</v>
      </c>
      <c r="B16" s="77" t="s">
        <v>491</v>
      </c>
      <c r="C16" s="77" t="s">
        <v>491</v>
      </c>
      <c r="D16" s="77" t="s">
        <v>491</v>
      </c>
      <c r="E16" s="77" t="s">
        <v>491</v>
      </c>
      <c r="F16" s="19"/>
      <c r="G16" s="20"/>
      <c r="H16" s="20"/>
    </row>
    <row r="17" spans="1:8" s="3" customFormat="1" ht="39" customHeight="1">
      <c r="A17" s="77" t="s">
        <v>491</v>
      </c>
      <c r="B17" s="77" t="s">
        <v>491</v>
      </c>
      <c r="C17" s="77" t="s">
        <v>491</v>
      </c>
      <c r="D17" s="77" t="s">
        <v>491</v>
      </c>
      <c r="E17" s="77" t="s">
        <v>491</v>
      </c>
      <c r="F17" s="19"/>
      <c r="G17" s="20"/>
      <c r="H17" s="20"/>
    </row>
    <row r="18" spans="1:8" s="3" customFormat="1" ht="39" customHeight="1">
      <c r="A18" s="77" t="s">
        <v>491</v>
      </c>
      <c r="B18" s="77" t="s">
        <v>491</v>
      </c>
      <c r="C18" s="77" t="s">
        <v>491</v>
      </c>
      <c r="D18" s="77" t="s">
        <v>491</v>
      </c>
      <c r="E18" s="77" t="s">
        <v>491</v>
      </c>
      <c r="F18" s="19"/>
      <c r="G18" s="20"/>
      <c r="H18" s="20"/>
    </row>
    <row r="19" spans="1:8" s="3" customFormat="1" ht="14.5">
      <c r="A19" s="68"/>
      <c r="B19" s="68"/>
      <c r="C19" s="68"/>
      <c r="D19" s="19"/>
      <c r="E19" s="19"/>
      <c r="F19" s="19"/>
      <c r="G19" s="20"/>
      <c r="H19" s="20"/>
    </row>
  </sheetData>
  <mergeCells count="2">
    <mergeCell ref="A5:E5"/>
    <mergeCell ref="B15:D15"/>
  </mergeCells>
  <pageMargins left="0.7" right="0.7" top="0.75" bottom="0.75" header="0.3" footer="0.3"/>
  <pageSetup paperSize="8"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AZ30"/>
  <sheetViews>
    <sheetView showGridLines="0" view="pageBreakPreview" topLeftCell="AD1" zoomScaleNormal="100" zoomScaleSheetLayoutView="100" workbookViewId="0">
      <selection activeCell="AJ25" sqref="AJ25"/>
    </sheetView>
  </sheetViews>
  <sheetFormatPr defaultColWidth="9" defaultRowHeight="14.25" customHeight="1"/>
  <cols>
    <col min="1" max="1" width="8.08203125" style="2" customWidth="1"/>
    <col min="2" max="4" width="23.08203125" style="2" customWidth="1"/>
    <col min="5" max="5" width="9.5" style="2" customWidth="1"/>
    <col min="6" max="6" width="1.83203125" style="2" customWidth="1"/>
    <col min="7" max="31" width="10.58203125" style="2" customWidth="1"/>
    <col min="32" max="32" width="12" style="2" bestFit="1" customWidth="1"/>
    <col min="33" max="50" width="10.58203125" style="2" customWidth="1"/>
    <col min="51" max="51" width="1.33203125" style="2" customWidth="1"/>
    <col min="52" max="52" width="8.33203125" style="2" customWidth="1"/>
    <col min="53" max="53" width="1.83203125" style="2" customWidth="1"/>
    <col min="54" max="16384" width="9" style="2"/>
  </cols>
  <sheetData>
    <row r="1" spans="1:52" ht="35.5">
      <c r="A1" s="35" t="s">
        <v>304</v>
      </c>
      <c r="B1" s="1"/>
      <c r="C1" s="1"/>
    </row>
    <row r="3" spans="1:52" s="3" customFormat="1" ht="19.5" customHeight="1">
      <c r="A3" s="34" t="s">
        <v>305</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55"/>
      <c r="AI3" s="55"/>
      <c r="AJ3" s="55"/>
      <c r="AK3" s="55"/>
      <c r="AL3" s="55"/>
      <c r="AM3" s="55"/>
      <c r="AN3" s="55"/>
      <c r="AO3" s="55"/>
      <c r="AP3" s="55"/>
      <c r="AQ3" s="55"/>
      <c r="AR3" s="55"/>
      <c r="AS3" s="55"/>
      <c r="AT3" s="55"/>
      <c r="AU3" s="55"/>
      <c r="AV3" s="55"/>
      <c r="AW3" s="55"/>
      <c r="AX3" s="55"/>
      <c r="AY3" s="56"/>
      <c r="AZ3" s="56"/>
    </row>
    <row r="4" spans="1:52" s="3" customFormat="1" ht="19.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Z4" s="5"/>
    </row>
    <row r="5" spans="1:52" s="3" customFormat="1" ht="14.5">
      <c r="A5" s="22">
        <v>1</v>
      </c>
      <c r="B5" s="22">
        <v>2</v>
      </c>
      <c r="C5" s="22">
        <v>3</v>
      </c>
      <c r="D5" s="22">
        <v>4</v>
      </c>
      <c r="E5" s="22">
        <v>5</v>
      </c>
      <c r="F5" s="22"/>
      <c r="G5" s="22">
        <v>6</v>
      </c>
      <c r="H5" s="22">
        <v>7</v>
      </c>
      <c r="I5" s="22">
        <v>8</v>
      </c>
      <c r="J5" s="22">
        <v>9</v>
      </c>
      <c r="K5" s="22">
        <v>10</v>
      </c>
      <c r="L5" s="22">
        <v>11</v>
      </c>
      <c r="M5" s="22">
        <v>12</v>
      </c>
      <c r="N5" s="22">
        <v>13</v>
      </c>
      <c r="O5" s="22">
        <v>14</v>
      </c>
      <c r="P5" s="22">
        <v>15</v>
      </c>
      <c r="Q5" s="22">
        <v>16</v>
      </c>
      <c r="R5" s="22">
        <v>17</v>
      </c>
      <c r="S5" s="22">
        <v>18</v>
      </c>
      <c r="T5" s="22">
        <v>19</v>
      </c>
      <c r="U5" s="22">
        <v>20</v>
      </c>
      <c r="V5" s="22">
        <v>21</v>
      </c>
      <c r="W5" s="22">
        <v>22</v>
      </c>
      <c r="X5" s="22">
        <v>23</v>
      </c>
      <c r="Y5" s="22">
        <v>24</v>
      </c>
      <c r="Z5" s="22">
        <v>25</v>
      </c>
      <c r="AA5" s="22">
        <v>26</v>
      </c>
      <c r="AB5" s="22">
        <v>27</v>
      </c>
      <c r="AC5" s="22">
        <v>28</v>
      </c>
      <c r="AD5" s="22">
        <v>29</v>
      </c>
      <c r="AE5" s="22">
        <v>30</v>
      </c>
      <c r="AF5" s="22">
        <v>31</v>
      </c>
      <c r="AG5" s="22">
        <v>32</v>
      </c>
      <c r="AH5" s="22">
        <v>33</v>
      </c>
      <c r="AI5" s="22">
        <v>34</v>
      </c>
      <c r="AJ5" s="22">
        <v>35</v>
      </c>
      <c r="AK5" s="22">
        <v>36</v>
      </c>
      <c r="AL5" s="22">
        <v>37</v>
      </c>
      <c r="AM5" s="22">
        <v>38</v>
      </c>
      <c r="AN5" s="22">
        <v>39</v>
      </c>
      <c r="AO5" s="22">
        <v>40</v>
      </c>
      <c r="AP5" s="22">
        <v>41</v>
      </c>
      <c r="AQ5" s="22">
        <v>42</v>
      </c>
      <c r="AR5" s="22">
        <v>43</v>
      </c>
      <c r="AS5" s="22">
        <v>44</v>
      </c>
      <c r="AT5" s="22">
        <v>45</v>
      </c>
      <c r="AU5" s="22">
        <v>46</v>
      </c>
      <c r="AV5" s="22">
        <v>47</v>
      </c>
      <c r="AW5" s="22">
        <v>48</v>
      </c>
      <c r="AX5" s="22">
        <v>49</v>
      </c>
      <c r="AY5" s="22"/>
      <c r="AZ5" s="22"/>
    </row>
    <row r="6" spans="1:52" s="8" customFormat="1" ht="16" customHeight="1">
      <c r="A6" s="130" t="s">
        <v>20</v>
      </c>
      <c r="B6" s="131"/>
      <c r="C6" s="131"/>
      <c r="D6" s="131"/>
      <c r="E6" s="132"/>
      <c r="F6" s="22"/>
      <c r="G6" s="97" t="s">
        <v>306</v>
      </c>
      <c r="H6" s="97"/>
      <c r="I6" s="97"/>
      <c r="J6" s="97"/>
      <c r="K6" s="97"/>
      <c r="L6" s="97"/>
      <c r="M6" s="97"/>
      <c r="N6" s="97"/>
      <c r="O6" s="97"/>
      <c r="P6" s="97"/>
      <c r="Q6" s="97"/>
      <c r="R6" s="97"/>
      <c r="S6" s="97"/>
      <c r="T6" s="97"/>
      <c r="U6" s="97"/>
      <c r="V6" s="97" t="s">
        <v>307</v>
      </c>
      <c r="W6" s="97"/>
      <c r="X6" s="97"/>
      <c r="Y6" s="98"/>
      <c r="Z6" s="97" t="s">
        <v>308</v>
      </c>
      <c r="AA6" s="97"/>
      <c r="AB6" s="97"/>
      <c r="AC6" s="97"/>
      <c r="AD6" s="97"/>
      <c r="AE6" s="97"/>
      <c r="AF6" s="97"/>
      <c r="AG6" s="139" t="s">
        <v>309</v>
      </c>
      <c r="AH6" s="140"/>
      <c r="AI6" s="140"/>
      <c r="AJ6" s="140"/>
      <c r="AK6" s="140"/>
      <c r="AL6" s="140"/>
      <c r="AM6" s="140"/>
      <c r="AN6" s="140"/>
      <c r="AO6" s="140"/>
      <c r="AP6" s="140"/>
      <c r="AQ6" s="140"/>
      <c r="AR6" s="97" t="s">
        <v>310</v>
      </c>
      <c r="AS6" s="97"/>
      <c r="AT6" s="97"/>
      <c r="AU6" s="97"/>
      <c r="AV6" s="97"/>
      <c r="AW6" s="97"/>
      <c r="AX6" s="97"/>
      <c r="AY6"/>
      <c r="AZ6" s="116" t="s">
        <v>25</v>
      </c>
    </row>
    <row r="7" spans="1:52" s="8" customFormat="1" ht="39">
      <c r="A7" s="133"/>
      <c r="B7" s="134"/>
      <c r="C7" s="134"/>
      <c r="D7" s="134"/>
      <c r="E7" s="135"/>
      <c r="F7" s="22"/>
      <c r="G7" s="97" t="s">
        <v>311</v>
      </c>
      <c r="H7" s="97"/>
      <c r="I7" s="97"/>
      <c r="J7" s="97"/>
      <c r="K7" s="97"/>
      <c r="L7" s="97" t="s">
        <v>312</v>
      </c>
      <c r="M7" s="97"/>
      <c r="N7" s="97"/>
      <c r="O7" s="97"/>
      <c r="P7" s="97"/>
      <c r="Q7" s="97" t="s">
        <v>313</v>
      </c>
      <c r="R7" s="97"/>
      <c r="S7" s="97"/>
      <c r="T7" s="97"/>
      <c r="U7" s="97"/>
      <c r="V7" s="97" t="s">
        <v>314</v>
      </c>
      <c r="W7" s="97"/>
      <c r="X7" s="97" t="s">
        <v>315</v>
      </c>
      <c r="Y7" s="98"/>
      <c r="Z7" s="97" t="s">
        <v>316</v>
      </c>
      <c r="AA7" s="97"/>
      <c r="AB7" s="97"/>
      <c r="AC7" s="97"/>
      <c r="AD7" s="97" t="s">
        <v>317</v>
      </c>
      <c r="AE7" s="97"/>
      <c r="AF7" s="97"/>
      <c r="AG7" s="100" t="s">
        <v>318</v>
      </c>
      <c r="AH7" s="97"/>
      <c r="AI7" s="97"/>
      <c r="AJ7" s="97"/>
      <c r="AK7" s="97"/>
      <c r="AL7" s="97"/>
      <c r="AM7" s="97"/>
      <c r="AN7" s="97"/>
      <c r="AO7" s="97" t="s">
        <v>319</v>
      </c>
      <c r="AP7" s="97"/>
      <c r="AQ7" s="97"/>
      <c r="AR7" s="97" t="s">
        <v>320</v>
      </c>
      <c r="AS7" s="97"/>
      <c r="AT7" s="97"/>
      <c r="AU7" s="97"/>
      <c r="AV7" s="97"/>
      <c r="AW7" s="97"/>
      <c r="AX7" s="73" t="s">
        <v>321</v>
      </c>
      <c r="AY7" s="7"/>
      <c r="AZ7" s="120"/>
    </row>
    <row r="8" spans="1:52" s="8" customFormat="1" ht="70.5" customHeight="1">
      <c r="A8" s="133"/>
      <c r="B8" s="134"/>
      <c r="C8" s="134"/>
      <c r="D8" s="134"/>
      <c r="E8" s="135"/>
      <c r="F8" s="22"/>
      <c r="G8" s="116" t="s">
        <v>322</v>
      </c>
      <c r="H8" s="116" t="s">
        <v>323</v>
      </c>
      <c r="I8" s="116" t="s">
        <v>324</v>
      </c>
      <c r="J8" s="116" t="s">
        <v>325</v>
      </c>
      <c r="K8" s="116" t="s">
        <v>326</v>
      </c>
      <c r="L8" s="116" t="s">
        <v>322</v>
      </c>
      <c r="M8" s="116" t="s">
        <v>323</v>
      </c>
      <c r="N8" s="116" t="s">
        <v>324</v>
      </c>
      <c r="O8" s="116" t="s">
        <v>325</v>
      </c>
      <c r="P8" s="116" t="s">
        <v>326</v>
      </c>
      <c r="Q8" s="116" t="s">
        <v>322</v>
      </c>
      <c r="R8" s="116" t="s">
        <v>323</v>
      </c>
      <c r="S8" s="116" t="s">
        <v>324</v>
      </c>
      <c r="T8" s="116" t="s">
        <v>325</v>
      </c>
      <c r="U8" s="116" t="s">
        <v>326</v>
      </c>
      <c r="V8" s="116" t="s">
        <v>26</v>
      </c>
      <c r="W8" s="116" t="s">
        <v>27</v>
      </c>
      <c r="X8" s="116" t="s">
        <v>26</v>
      </c>
      <c r="Y8" s="116" t="s">
        <v>27</v>
      </c>
      <c r="Z8" s="127" t="s">
        <v>327</v>
      </c>
      <c r="AA8" s="128"/>
      <c r="AB8" s="129"/>
      <c r="AC8" s="85" t="s">
        <v>328</v>
      </c>
      <c r="AD8" s="141" t="s">
        <v>329</v>
      </c>
      <c r="AE8" s="142"/>
      <c r="AF8" s="120" t="s">
        <v>330</v>
      </c>
      <c r="AG8" s="120" t="s">
        <v>331</v>
      </c>
      <c r="AH8" s="86" t="s">
        <v>332</v>
      </c>
      <c r="AI8" s="86" t="s">
        <v>333</v>
      </c>
      <c r="AJ8" s="86" t="s">
        <v>334</v>
      </c>
      <c r="AK8" s="86" t="s">
        <v>335</v>
      </c>
      <c r="AL8" s="86" t="s">
        <v>336</v>
      </c>
      <c r="AM8" s="86" t="s">
        <v>337</v>
      </c>
      <c r="AN8" s="86" t="s">
        <v>338</v>
      </c>
      <c r="AO8" s="86" t="s">
        <v>339</v>
      </c>
      <c r="AP8" s="86" t="s">
        <v>340</v>
      </c>
      <c r="AQ8" s="86" t="s">
        <v>341</v>
      </c>
      <c r="AR8" s="120" t="s">
        <v>342</v>
      </c>
      <c r="AS8" s="120" t="s">
        <v>343</v>
      </c>
      <c r="AT8" s="120" t="s">
        <v>344</v>
      </c>
      <c r="AU8" s="120" t="s">
        <v>345</v>
      </c>
      <c r="AV8" s="120" t="s">
        <v>346</v>
      </c>
      <c r="AW8" s="120" t="s">
        <v>347</v>
      </c>
      <c r="AX8" s="120" t="s">
        <v>348</v>
      </c>
      <c r="AY8" s="7"/>
      <c r="AZ8" s="120"/>
    </row>
    <row r="9" spans="1:52" s="8" customFormat="1" ht="15.5">
      <c r="A9" s="136"/>
      <c r="B9" s="137"/>
      <c r="C9" s="137"/>
      <c r="D9" s="137"/>
      <c r="E9" s="138"/>
      <c r="F9" s="22"/>
      <c r="G9" s="117"/>
      <c r="H9" s="117"/>
      <c r="I9" s="117"/>
      <c r="J9" s="117"/>
      <c r="K9" s="117"/>
      <c r="L9" s="117"/>
      <c r="M9" s="117"/>
      <c r="N9" s="117"/>
      <c r="O9" s="117"/>
      <c r="P9" s="117"/>
      <c r="Q9" s="117"/>
      <c r="R9" s="117"/>
      <c r="S9" s="117"/>
      <c r="T9" s="117"/>
      <c r="U9" s="117"/>
      <c r="V9" s="117"/>
      <c r="W9" s="117"/>
      <c r="X9" s="117"/>
      <c r="Y9" s="117"/>
      <c r="Z9" s="73" t="s">
        <v>349</v>
      </c>
      <c r="AA9" s="73" t="s">
        <v>350</v>
      </c>
      <c r="AB9" s="73" t="s">
        <v>351</v>
      </c>
      <c r="AC9" s="73" t="s">
        <v>352</v>
      </c>
      <c r="AD9" s="73" t="s">
        <v>350</v>
      </c>
      <c r="AE9" s="73" t="s">
        <v>351</v>
      </c>
      <c r="AF9" s="117"/>
      <c r="AG9" s="117"/>
      <c r="AH9" s="90"/>
      <c r="AI9" s="90"/>
      <c r="AJ9" s="90"/>
      <c r="AK9" s="90"/>
      <c r="AL9" s="90"/>
      <c r="AM9" s="90"/>
      <c r="AN9" s="90"/>
      <c r="AO9" s="90"/>
      <c r="AP9" s="90"/>
      <c r="AQ9" s="90"/>
      <c r="AR9" s="117"/>
      <c r="AS9" s="117"/>
      <c r="AT9" s="117"/>
      <c r="AU9" s="117"/>
      <c r="AV9" s="117"/>
      <c r="AW9" s="117"/>
      <c r="AX9" s="117"/>
      <c r="AY9" s="7"/>
      <c r="AZ9" s="120"/>
    </row>
    <row r="10" spans="1:52" s="3" customFormat="1" ht="14.5">
      <c r="A10" s="124" t="s">
        <v>21</v>
      </c>
      <c r="B10" s="125"/>
      <c r="C10" s="125"/>
      <c r="D10" s="125"/>
      <c r="E10" s="126"/>
      <c r="F10" s="22"/>
      <c r="G10" s="73" t="s">
        <v>353</v>
      </c>
      <c r="H10" s="73" t="s">
        <v>353</v>
      </c>
      <c r="I10" s="73" t="s">
        <v>353</v>
      </c>
      <c r="J10" s="73" t="s">
        <v>353</v>
      </c>
      <c r="K10" s="73" t="s">
        <v>353</v>
      </c>
      <c r="L10" s="73" t="s">
        <v>353</v>
      </c>
      <c r="M10" s="73" t="s">
        <v>353</v>
      </c>
      <c r="N10" s="73" t="s">
        <v>353</v>
      </c>
      <c r="O10" s="73" t="s">
        <v>353</v>
      </c>
      <c r="P10" s="73" t="s">
        <v>353</v>
      </c>
      <c r="Q10" s="73" t="s">
        <v>353</v>
      </c>
      <c r="R10" s="73" t="s">
        <v>353</v>
      </c>
      <c r="S10" s="73" t="s">
        <v>353</v>
      </c>
      <c r="T10" s="73" t="s">
        <v>353</v>
      </c>
      <c r="U10" s="73" t="s">
        <v>353</v>
      </c>
      <c r="V10" s="73" t="s">
        <v>354</v>
      </c>
      <c r="W10" s="73" t="s">
        <v>354</v>
      </c>
      <c r="X10" s="73" t="s">
        <v>354</v>
      </c>
      <c r="Y10" s="73" t="s">
        <v>354</v>
      </c>
      <c r="Z10" s="73" t="s">
        <v>355</v>
      </c>
      <c r="AA10" s="73" t="s">
        <v>355</v>
      </c>
      <c r="AB10" s="73" t="s">
        <v>355</v>
      </c>
      <c r="AC10" s="73" t="s">
        <v>355</v>
      </c>
      <c r="AD10" s="73" t="s">
        <v>355</v>
      </c>
      <c r="AE10" s="73" t="s">
        <v>355</v>
      </c>
      <c r="AF10" s="73" t="s">
        <v>355</v>
      </c>
      <c r="AG10" s="73" t="s">
        <v>356</v>
      </c>
      <c r="AH10" s="73" t="s">
        <v>356</v>
      </c>
      <c r="AI10" s="73" t="s">
        <v>356</v>
      </c>
      <c r="AJ10" s="73" t="s">
        <v>356</v>
      </c>
      <c r="AK10" s="73" t="s">
        <v>356</v>
      </c>
      <c r="AL10" s="73" t="s">
        <v>356</v>
      </c>
      <c r="AM10" s="73" t="s">
        <v>356</v>
      </c>
      <c r="AN10" s="73" t="s">
        <v>356</v>
      </c>
      <c r="AO10" s="73" t="s">
        <v>355</v>
      </c>
      <c r="AP10" s="73" t="s">
        <v>355</v>
      </c>
      <c r="AQ10" s="73" t="s">
        <v>355</v>
      </c>
      <c r="AR10" s="73" t="s">
        <v>356</v>
      </c>
      <c r="AS10" s="73" t="s">
        <v>356</v>
      </c>
      <c r="AT10" s="73" t="s">
        <v>356</v>
      </c>
      <c r="AU10" s="73" t="s">
        <v>356</v>
      </c>
      <c r="AV10" s="73" t="s">
        <v>356</v>
      </c>
      <c r="AW10" s="73" t="s">
        <v>356</v>
      </c>
      <c r="AX10" s="73" t="s">
        <v>355</v>
      </c>
      <c r="AY10" s="9"/>
      <c r="AZ10" s="120"/>
    </row>
    <row r="11" spans="1:52" s="3" customFormat="1" ht="14.5">
      <c r="A11" s="124" t="s">
        <v>22</v>
      </c>
      <c r="B11" s="125"/>
      <c r="C11" s="125"/>
      <c r="D11" s="125"/>
      <c r="E11" s="126"/>
      <c r="F11" s="22"/>
      <c r="G11" s="73">
        <v>3</v>
      </c>
      <c r="H11" s="73">
        <v>3</v>
      </c>
      <c r="I11" s="73">
        <v>3</v>
      </c>
      <c r="J11" s="73">
        <v>3</v>
      </c>
      <c r="K11" s="73">
        <v>3</v>
      </c>
      <c r="L11" s="73">
        <v>3</v>
      </c>
      <c r="M11" s="73">
        <v>3</v>
      </c>
      <c r="N11" s="73">
        <v>3</v>
      </c>
      <c r="O11" s="73">
        <v>3</v>
      </c>
      <c r="P11" s="73">
        <v>3</v>
      </c>
      <c r="Q11" s="73">
        <v>3</v>
      </c>
      <c r="R11" s="73">
        <v>3</v>
      </c>
      <c r="S11" s="73">
        <v>3</v>
      </c>
      <c r="T11" s="73">
        <v>3</v>
      </c>
      <c r="U11" s="73">
        <v>3</v>
      </c>
      <c r="V11" s="73">
        <v>2</v>
      </c>
      <c r="W11" s="73">
        <v>2</v>
      </c>
      <c r="X11" s="73">
        <v>2</v>
      </c>
      <c r="Y11" s="73">
        <v>2</v>
      </c>
      <c r="Z11" s="73">
        <v>0</v>
      </c>
      <c r="AA11" s="73">
        <v>0</v>
      </c>
      <c r="AB11" s="73">
        <v>0</v>
      </c>
      <c r="AC11" s="73">
        <v>0</v>
      </c>
      <c r="AD11" s="73">
        <v>0</v>
      </c>
      <c r="AE11" s="73">
        <v>0</v>
      </c>
      <c r="AF11" s="73">
        <v>0</v>
      </c>
      <c r="AG11" s="73">
        <v>1</v>
      </c>
      <c r="AH11" s="73">
        <v>1</v>
      </c>
      <c r="AI11" s="73">
        <v>1</v>
      </c>
      <c r="AJ11" s="73">
        <v>1</v>
      </c>
      <c r="AK11" s="73">
        <v>1</v>
      </c>
      <c r="AL11" s="73">
        <v>1</v>
      </c>
      <c r="AM11" s="73">
        <v>1</v>
      </c>
      <c r="AN11" s="73">
        <v>1</v>
      </c>
      <c r="AO11" s="73">
        <v>0</v>
      </c>
      <c r="AP11" s="73">
        <v>0</v>
      </c>
      <c r="AQ11" s="73">
        <v>0</v>
      </c>
      <c r="AR11" s="73">
        <v>1</v>
      </c>
      <c r="AS11" s="73">
        <v>1</v>
      </c>
      <c r="AT11" s="73">
        <v>1</v>
      </c>
      <c r="AU11" s="73">
        <v>1</v>
      </c>
      <c r="AV11" s="73">
        <v>1</v>
      </c>
      <c r="AW11" s="73">
        <v>1</v>
      </c>
      <c r="AX11" s="73">
        <v>0</v>
      </c>
      <c r="AY11" s="9"/>
      <c r="AZ11" s="117"/>
    </row>
    <row r="12" spans="1:52" s="3" customFormat="1" ht="14.5">
      <c r="A12" s="10"/>
      <c r="B12" s="10"/>
      <c r="C12" s="10"/>
      <c r="D12" s="9"/>
      <c r="E12" s="9"/>
      <c r="F12" s="22"/>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row>
    <row r="13" spans="1:52" s="3" customFormat="1" ht="14.5">
      <c r="A13" s="36" t="s">
        <v>357</v>
      </c>
      <c r="B13" s="36" t="s">
        <v>358</v>
      </c>
      <c r="C13" s="36" t="s">
        <v>359</v>
      </c>
      <c r="D13" s="36" t="s">
        <v>360</v>
      </c>
      <c r="E13" s="36" t="s">
        <v>361</v>
      </c>
      <c r="F13" s="22"/>
      <c r="G13" s="4"/>
      <c r="H13" s="9"/>
      <c r="I13" s="9"/>
      <c r="J13" s="9"/>
      <c r="K13" s="9"/>
      <c r="L13" s="4"/>
      <c r="M13" s="9"/>
      <c r="N13" s="9"/>
      <c r="O13" s="9"/>
      <c r="P13" s="9"/>
      <c r="Q13" s="4"/>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row>
    <row r="14" spans="1:52" s="3" customFormat="1" ht="14.5">
      <c r="A14" s="37">
        <v>1</v>
      </c>
      <c r="B14" s="37" t="s">
        <v>492</v>
      </c>
      <c r="C14" s="37" t="s">
        <v>493</v>
      </c>
      <c r="D14" s="37" t="s">
        <v>493</v>
      </c>
      <c r="E14" s="37" t="s">
        <v>494</v>
      </c>
      <c r="F14" s="22"/>
      <c r="G14" s="38">
        <v>0</v>
      </c>
      <c r="H14" s="38">
        <v>0</v>
      </c>
      <c r="I14" s="38">
        <v>0</v>
      </c>
      <c r="J14" s="38">
        <v>0</v>
      </c>
      <c r="K14" s="39">
        <f>SUM(G14:J14)</f>
        <v>0</v>
      </c>
      <c r="L14" s="38">
        <v>0</v>
      </c>
      <c r="M14" s="38">
        <v>0</v>
      </c>
      <c r="N14" s="38">
        <v>0</v>
      </c>
      <c r="O14" s="38">
        <v>0</v>
      </c>
      <c r="P14" s="39">
        <f>SUM(L14:O14)</f>
        <v>0</v>
      </c>
      <c r="Q14" s="38">
        <v>1.45</v>
      </c>
      <c r="R14" s="38">
        <v>0</v>
      </c>
      <c r="S14" s="38">
        <v>0</v>
      </c>
      <c r="T14" s="38">
        <v>0</v>
      </c>
      <c r="U14" s="39">
        <f>SUM(Q14:T14)</f>
        <v>1.45</v>
      </c>
      <c r="V14" s="40">
        <v>0</v>
      </c>
      <c r="W14" s="40">
        <v>0.21</v>
      </c>
      <c r="X14" s="40">
        <v>0</v>
      </c>
      <c r="Y14" s="40">
        <v>0.08</v>
      </c>
      <c r="Z14" s="40">
        <v>1450</v>
      </c>
      <c r="AA14" s="40">
        <v>0</v>
      </c>
      <c r="AB14" s="40">
        <v>0</v>
      </c>
      <c r="AC14" s="40">
        <v>0</v>
      </c>
      <c r="AD14" s="40">
        <v>0</v>
      </c>
      <c r="AE14" s="40">
        <v>0</v>
      </c>
      <c r="AF14" s="40">
        <v>0</v>
      </c>
      <c r="AG14" s="41">
        <v>0</v>
      </c>
      <c r="AH14" s="41">
        <v>0</v>
      </c>
      <c r="AI14" s="41">
        <v>0</v>
      </c>
      <c r="AJ14" s="41">
        <v>0</v>
      </c>
      <c r="AK14" s="41">
        <v>0</v>
      </c>
      <c r="AL14" s="41">
        <v>0</v>
      </c>
      <c r="AM14" s="41">
        <v>0</v>
      </c>
      <c r="AN14" s="41">
        <v>0</v>
      </c>
      <c r="AO14" s="41">
        <v>0</v>
      </c>
      <c r="AP14" s="41">
        <v>0</v>
      </c>
      <c r="AQ14" s="41">
        <v>0</v>
      </c>
      <c r="AR14" s="148">
        <v>1E-3</v>
      </c>
      <c r="AS14" s="148">
        <v>1E-3</v>
      </c>
      <c r="AT14" s="41">
        <v>0</v>
      </c>
      <c r="AU14" s="41">
        <v>0</v>
      </c>
      <c r="AV14" s="41">
        <v>0</v>
      </c>
      <c r="AW14" s="41">
        <v>0</v>
      </c>
      <c r="AX14" s="41">
        <v>0</v>
      </c>
      <c r="AY14" s="9"/>
      <c r="AZ14" s="43" t="s">
        <v>362</v>
      </c>
    </row>
    <row r="15" spans="1:52" s="3" customFormat="1" ht="14.5">
      <c r="A15" s="37"/>
      <c r="B15" s="37"/>
      <c r="C15" s="37"/>
      <c r="D15" s="37"/>
      <c r="E15" s="37"/>
      <c r="F15" s="22"/>
      <c r="G15" s="38"/>
      <c r="H15" s="38"/>
      <c r="I15" s="38"/>
      <c r="J15" s="38"/>
      <c r="K15" s="39">
        <f t="shared" ref="K15:K25" si="0">SUM(G15:J15)</f>
        <v>0</v>
      </c>
      <c r="L15" s="38"/>
      <c r="M15" s="38"/>
      <c r="N15" s="38"/>
      <c r="O15" s="38"/>
      <c r="P15" s="39">
        <f t="shared" ref="P15:P25" si="1">SUM(L15:O15)</f>
        <v>0</v>
      </c>
      <c r="Q15" s="38"/>
      <c r="R15" s="38"/>
      <c r="S15" s="38"/>
      <c r="T15" s="38"/>
      <c r="U15" s="39">
        <f t="shared" ref="U15:U25" si="2">SUM(Q15:T15)</f>
        <v>0</v>
      </c>
      <c r="V15" s="40"/>
      <c r="W15" s="40"/>
      <c r="X15" s="40"/>
      <c r="Y15" s="40"/>
      <c r="Z15" s="40"/>
      <c r="AA15" s="40"/>
      <c r="AB15" s="40"/>
      <c r="AC15" s="40"/>
      <c r="AD15" s="40"/>
      <c r="AE15" s="40"/>
      <c r="AF15" s="40"/>
      <c r="AG15" s="41"/>
      <c r="AH15" s="41"/>
      <c r="AI15" s="41"/>
      <c r="AJ15" s="41"/>
      <c r="AK15" s="41"/>
      <c r="AL15" s="41"/>
      <c r="AM15" s="41"/>
      <c r="AN15" s="41"/>
      <c r="AO15" s="41"/>
      <c r="AP15" s="41"/>
      <c r="AQ15" s="41"/>
      <c r="AR15" s="41"/>
      <c r="AS15" s="41"/>
      <c r="AT15" s="41"/>
      <c r="AU15" s="41"/>
      <c r="AV15" s="41"/>
      <c r="AW15" s="41"/>
      <c r="AX15" s="41"/>
      <c r="AY15" s="9"/>
      <c r="AZ15" s="43" t="s">
        <v>363</v>
      </c>
    </row>
    <row r="16" spans="1:52" s="3" customFormat="1" ht="14.5">
      <c r="A16" s="37"/>
      <c r="B16" s="37"/>
      <c r="C16" s="37"/>
      <c r="D16" s="37"/>
      <c r="E16" s="37"/>
      <c r="F16" s="22"/>
      <c r="G16" s="38"/>
      <c r="H16" s="38"/>
      <c r="I16" s="38"/>
      <c r="J16" s="38"/>
      <c r="K16" s="39">
        <f t="shared" si="0"/>
        <v>0</v>
      </c>
      <c r="L16" s="38"/>
      <c r="M16" s="38"/>
      <c r="N16" s="38"/>
      <c r="O16" s="38"/>
      <c r="P16" s="39">
        <f t="shared" si="1"/>
        <v>0</v>
      </c>
      <c r="Q16" s="38"/>
      <c r="R16" s="38"/>
      <c r="S16" s="38"/>
      <c r="T16" s="38"/>
      <c r="U16" s="39">
        <f t="shared" si="2"/>
        <v>0</v>
      </c>
      <c r="V16" s="40"/>
      <c r="W16" s="40"/>
      <c r="X16" s="40"/>
      <c r="Y16" s="40"/>
      <c r="Z16" s="40"/>
      <c r="AA16" s="40"/>
      <c r="AB16" s="40"/>
      <c r="AC16" s="40"/>
      <c r="AD16" s="40"/>
      <c r="AE16" s="40"/>
      <c r="AF16" s="40"/>
      <c r="AG16" s="41"/>
      <c r="AH16" s="41"/>
      <c r="AI16" s="41"/>
      <c r="AJ16" s="41"/>
      <c r="AK16" s="41"/>
      <c r="AL16" s="41"/>
      <c r="AM16" s="41"/>
      <c r="AN16" s="41"/>
      <c r="AO16" s="41"/>
      <c r="AP16" s="41"/>
      <c r="AQ16" s="41"/>
      <c r="AR16" s="41"/>
      <c r="AS16" s="41"/>
      <c r="AT16" s="41"/>
      <c r="AU16" s="41"/>
      <c r="AV16" s="41"/>
      <c r="AW16" s="41"/>
      <c r="AX16" s="41"/>
      <c r="AZ16" s="43" t="s">
        <v>364</v>
      </c>
    </row>
    <row r="17" spans="1:52" s="3" customFormat="1" ht="14.5">
      <c r="A17" s="37"/>
      <c r="B17" s="37"/>
      <c r="C17" s="37"/>
      <c r="D17" s="37"/>
      <c r="E17" s="37"/>
      <c r="F17" s="22"/>
      <c r="G17" s="38"/>
      <c r="H17" s="38"/>
      <c r="I17" s="38"/>
      <c r="J17" s="38"/>
      <c r="K17" s="39">
        <f t="shared" si="0"/>
        <v>0</v>
      </c>
      <c r="L17" s="38"/>
      <c r="M17" s="38"/>
      <c r="N17" s="38"/>
      <c r="O17" s="38"/>
      <c r="P17" s="39">
        <f t="shared" si="1"/>
        <v>0</v>
      </c>
      <c r="Q17" s="38"/>
      <c r="R17" s="38"/>
      <c r="S17" s="38"/>
      <c r="T17" s="38"/>
      <c r="U17" s="39">
        <f t="shared" si="2"/>
        <v>0</v>
      </c>
      <c r="V17" s="40"/>
      <c r="W17" s="40"/>
      <c r="X17" s="40"/>
      <c r="Y17" s="40"/>
      <c r="Z17" s="40"/>
      <c r="AA17" s="40"/>
      <c r="AB17" s="40"/>
      <c r="AC17" s="40"/>
      <c r="AD17" s="40"/>
      <c r="AE17" s="40"/>
      <c r="AF17" s="40"/>
      <c r="AG17" s="41"/>
      <c r="AH17" s="41"/>
      <c r="AI17" s="41"/>
      <c r="AJ17" s="41"/>
      <c r="AK17" s="41"/>
      <c r="AL17" s="41"/>
      <c r="AM17" s="41"/>
      <c r="AN17" s="41"/>
      <c r="AO17" s="41"/>
      <c r="AP17" s="41"/>
      <c r="AQ17" s="41"/>
      <c r="AR17" s="41"/>
      <c r="AS17" s="41"/>
      <c r="AT17" s="41"/>
      <c r="AU17" s="41"/>
      <c r="AV17" s="41"/>
      <c r="AW17" s="41"/>
      <c r="AX17" s="41"/>
      <c r="AZ17" s="43" t="s">
        <v>365</v>
      </c>
    </row>
    <row r="18" spans="1:52" s="3" customFormat="1" ht="14.5">
      <c r="A18" s="37"/>
      <c r="B18" s="37"/>
      <c r="C18" s="37"/>
      <c r="D18" s="37"/>
      <c r="E18" s="37"/>
      <c r="F18" s="22"/>
      <c r="G18" s="38"/>
      <c r="H18" s="38"/>
      <c r="I18" s="38"/>
      <c r="J18" s="38"/>
      <c r="K18" s="39">
        <f t="shared" si="0"/>
        <v>0</v>
      </c>
      <c r="L18" s="38"/>
      <c r="M18" s="38"/>
      <c r="N18" s="38"/>
      <c r="O18" s="38"/>
      <c r="P18" s="39">
        <f t="shared" si="1"/>
        <v>0</v>
      </c>
      <c r="Q18" s="38"/>
      <c r="R18" s="38"/>
      <c r="S18" s="38"/>
      <c r="T18" s="38"/>
      <c r="U18" s="39">
        <f t="shared" si="2"/>
        <v>0</v>
      </c>
      <c r="V18" s="40"/>
      <c r="W18" s="40"/>
      <c r="X18" s="40"/>
      <c r="Y18" s="40"/>
      <c r="Z18" s="40"/>
      <c r="AA18" s="40"/>
      <c r="AB18" s="40"/>
      <c r="AC18" s="40"/>
      <c r="AD18" s="40"/>
      <c r="AE18" s="40"/>
      <c r="AF18" s="40"/>
      <c r="AG18" s="41"/>
      <c r="AH18" s="41"/>
      <c r="AI18" s="41"/>
      <c r="AJ18" s="41"/>
      <c r="AK18" s="41"/>
      <c r="AL18" s="41"/>
      <c r="AM18" s="41"/>
      <c r="AN18" s="41"/>
      <c r="AO18" s="41"/>
      <c r="AP18" s="41"/>
      <c r="AQ18" s="41"/>
      <c r="AR18" s="41"/>
      <c r="AS18" s="41"/>
      <c r="AT18" s="41"/>
      <c r="AU18" s="41"/>
      <c r="AV18" s="41"/>
      <c r="AW18" s="41"/>
      <c r="AX18" s="41"/>
      <c r="AZ18" s="43" t="s">
        <v>366</v>
      </c>
    </row>
    <row r="19" spans="1:52" s="3" customFormat="1" ht="14.5">
      <c r="A19" s="37"/>
      <c r="B19" s="37"/>
      <c r="C19" s="37"/>
      <c r="D19" s="37"/>
      <c r="E19" s="37"/>
      <c r="F19" s="22"/>
      <c r="G19" s="38"/>
      <c r="H19" s="38"/>
      <c r="I19" s="38"/>
      <c r="J19" s="38"/>
      <c r="K19" s="39">
        <f t="shared" si="0"/>
        <v>0</v>
      </c>
      <c r="L19" s="38"/>
      <c r="M19" s="38"/>
      <c r="N19" s="38"/>
      <c r="O19" s="38"/>
      <c r="P19" s="39">
        <f t="shared" si="1"/>
        <v>0</v>
      </c>
      <c r="Q19" s="38"/>
      <c r="R19" s="38"/>
      <c r="S19" s="38"/>
      <c r="T19" s="38"/>
      <c r="U19" s="39">
        <f t="shared" si="2"/>
        <v>0</v>
      </c>
      <c r="V19" s="40"/>
      <c r="W19" s="40"/>
      <c r="X19" s="40"/>
      <c r="Y19" s="40"/>
      <c r="Z19" s="40"/>
      <c r="AA19" s="40"/>
      <c r="AB19" s="40"/>
      <c r="AC19" s="40"/>
      <c r="AD19" s="40"/>
      <c r="AE19" s="40"/>
      <c r="AF19" s="40"/>
      <c r="AG19" s="41"/>
      <c r="AH19" s="41"/>
      <c r="AI19" s="41"/>
      <c r="AJ19" s="41"/>
      <c r="AK19" s="41"/>
      <c r="AL19" s="41"/>
      <c r="AM19" s="41"/>
      <c r="AN19" s="41"/>
      <c r="AO19" s="41"/>
      <c r="AP19" s="41"/>
      <c r="AQ19" s="41"/>
      <c r="AR19" s="41"/>
      <c r="AS19" s="41"/>
      <c r="AT19" s="41"/>
      <c r="AU19" s="41"/>
      <c r="AV19" s="41"/>
      <c r="AW19" s="41"/>
      <c r="AX19" s="41"/>
      <c r="AZ19" s="43" t="s">
        <v>367</v>
      </c>
    </row>
    <row r="20" spans="1:52" s="3" customFormat="1" ht="14.5">
      <c r="A20" s="37"/>
      <c r="B20" s="37"/>
      <c r="C20" s="37"/>
      <c r="D20" s="37"/>
      <c r="E20" s="37"/>
      <c r="F20" s="22"/>
      <c r="G20" s="38"/>
      <c r="H20" s="38"/>
      <c r="I20" s="38"/>
      <c r="J20" s="38"/>
      <c r="K20" s="39">
        <f t="shared" si="0"/>
        <v>0</v>
      </c>
      <c r="L20" s="38"/>
      <c r="M20" s="38"/>
      <c r="N20" s="38"/>
      <c r="O20" s="38"/>
      <c r="P20" s="39">
        <f t="shared" si="1"/>
        <v>0</v>
      </c>
      <c r="Q20" s="38"/>
      <c r="R20" s="38"/>
      <c r="S20" s="38"/>
      <c r="T20" s="38"/>
      <c r="U20" s="39">
        <f t="shared" si="2"/>
        <v>0</v>
      </c>
      <c r="V20" s="40"/>
      <c r="W20" s="40"/>
      <c r="X20" s="40"/>
      <c r="Y20" s="40"/>
      <c r="Z20" s="40"/>
      <c r="AA20" s="40"/>
      <c r="AB20" s="40"/>
      <c r="AC20" s="40"/>
      <c r="AD20" s="40"/>
      <c r="AE20" s="40"/>
      <c r="AF20" s="40"/>
      <c r="AG20" s="41"/>
      <c r="AH20" s="41"/>
      <c r="AI20" s="41"/>
      <c r="AJ20" s="41"/>
      <c r="AK20" s="41"/>
      <c r="AL20" s="41"/>
      <c r="AM20" s="41"/>
      <c r="AN20" s="41"/>
      <c r="AO20" s="41"/>
      <c r="AP20" s="41"/>
      <c r="AQ20" s="41"/>
      <c r="AR20" s="41"/>
      <c r="AS20" s="41"/>
      <c r="AT20" s="41"/>
      <c r="AU20" s="41"/>
      <c r="AV20" s="41"/>
      <c r="AW20" s="41"/>
      <c r="AX20" s="41"/>
      <c r="AZ20" s="43" t="s">
        <v>368</v>
      </c>
    </row>
    <row r="21" spans="1:52" s="3" customFormat="1" ht="14.5">
      <c r="A21" s="37"/>
      <c r="B21" s="37"/>
      <c r="C21" s="37"/>
      <c r="D21" s="37"/>
      <c r="E21" s="37"/>
      <c r="F21" s="22"/>
      <c r="G21" s="38"/>
      <c r="H21" s="38"/>
      <c r="I21" s="38"/>
      <c r="J21" s="38"/>
      <c r="K21" s="39">
        <f t="shared" si="0"/>
        <v>0</v>
      </c>
      <c r="L21" s="38"/>
      <c r="M21" s="38"/>
      <c r="N21" s="38"/>
      <c r="O21" s="38"/>
      <c r="P21" s="39">
        <f t="shared" si="1"/>
        <v>0</v>
      </c>
      <c r="Q21" s="38"/>
      <c r="R21" s="38"/>
      <c r="S21" s="38"/>
      <c r="T21" s="38"/>
      <c r="U21" s="39">
        <f t="shared" si="2"/>
        <v>0</v>
      </c>
      <c r="V21" s="40"/>
      <c r="W21" s="40"/>
      <c r="X21" s="40"/>
      <c r="Y21" s="40"/>
      <c r="Z21" s="40"/>
      <c r="AA21" s="40"/>
      <c r="AB21" s="40"/>
      <c r="AC21" s="40"/>
      <c r="AD21" s="40"/>
      <c r="AE21" s="40"/>
      <c r="AF21" s="40"/>
      <c r="AG21" s="41"/>
      <c r="AH21" s="41"/>
      <c r="AI21" s="41"/>
      <c r="AJ21" s="41"/>
      <c r="AK21" s="41"/>
      <c r="AL21" s="41"/>
      <c r="AM21" s="41"/>
      <c r="AN21" s="41"/>
      <c r="AO21" s="41"/>
      <c r="AP21" s="41"/>
      <c r="AQ21" s="41"/>
      <c r="AR21" s="41"/>
      <c r="AS21" s="41"/>
      <c r="AT21" s="41"/>
      <c r="AU21" s="41"/>
      <c r="AV21" s="41"/>
      <c r="AW21" s="41"/>
      <c r="AX21" s="41"/>
      <c r="AZ21" s="43" t="s">
        <v>369</v>
      </c>
    </row>
    <row r="22" spans="1:52" s="3" customFormat="1" ht="14.5">
      <c r="A22" s="37"/>
      <c r="B22" s="37"/>
      <c r="C22" s="37"/>
      <c r="D22" s="37"/>
      <c r="E22" s="37"/>
      <c r="F22" s="22"/>
      <c r="G22" s="38"/>
      <c r="H22" s="38"/>
      <c r="I22" s="38"/>
      <c r="J22" s="38"/>
      <c r="K22" s="39">
        <f t="shared" si="0"/>
        <v>0</v>
      </c>
      <c r="L22" s="38"/>
      <c r="M22" s="38"/>
      <c r="N22" s="38"/>
      <c r="O22" s="38"/>
      <c r="P22" s="39">
        <f t="shared" si="1"/>
        <v>0</v>
      </c>
      <c r="Q22" s="38"/>
      <c r="R22" s="38"/>
      <c r="S22" s="38"/>
      <c r="T22" s="38"/>
      <c r="U22" s="39">
        <f t="shared" si="2"/>
        <v>0</v>
      </c>
      <c r="V22" s="40"/>
      <c r="W22" s="40"/>
      <c r="X22" s="40"/>
      <c r="Y22" s="40"/>
      <c r="Z22" s="40"/>
      <c r="AA22" s="40"/>
      <c r="AB22" s="40"/>
      <c r="AC22" s="40"/>
      <c r="AD22" s="40"/>
      <c r="AE22" s="40"/>
      <c r="AF22" s="40"/>
      <c r="AG22" s="41"/>
      <c r="AH22" s="41"/>
      <c r="AI22" s="41"/>
      <c r="AJ22" s="41"/>
      <c r="AK22" s="41"/>
      <c r="AL22" s="41"/>
      <c r="AM22" s="41"/>
      <c r="AN22" s="41"/>
      <c r="AO22" s="41"/>
      <c r="AP22" s="41"/>
      <c r="AQ22" s="41"/>
      <c r="AR22" s="41"/>
      <c r="AS22" s="41"/>
      <c r="AT22" s="41"/>
      <c r="AU22" s="41"/>
      <c r="AV22" s="41"/>
      <c r="AW22" s="41"/>
      <c r="AX22" s="41"/>
      <c r="AZ22" s="43" t="s">
        <v>370</v>
      </c>
    </row>
    <row r="23" spans="1:52" s="3" customFormat="1" ht="14.5">
      <c r="A23" s="37"/>
      <c r="B23" s="37"/>
      <c r="C23" s="37"/>
      <c r="D23" s="37"/>
      <c r="E23" s="37"/>
      <c r="F23" s="22"/>
      <c r="G23" s="38"/>
      <c r="H23" s="38"/>
      <c r="I23" s="38"/>
      <c r="J23" s="38"/>
      <c r="K23" s="39">
        <f t="shared" si="0"/>
        <v>0</v>
      </c>
      <c r="L23" s="38"/>
      <c r="M23" s="38"/>
      <c r="N23" s="38"/>
      <c r="O23" s="38"/>
      <c r="P23" s="39">
        <f t="shared" si="1"/>
        <v>0</v>
      </c>
      <c r="Q23" s="38"/>
      <c r="R23" s="38"/>
      <c r="S23" s="38"/>
      <c r="T23" s="38"/>
      <c r="U23" s="39">
        <f t="shared" si="2"/>
        <v>0</v>
      </c>
      <c r="V23" s="40"/>
      <c r="W23" s="40"/>
      <c r="X23" s="40"/>
      <c r="Y23" s="40"/>
      <c r="Z23" s="40"/>
      <c r="AA23" s="40"/>
      <c r="AB23" s="40"/>
      <c r="AC23" s="40"/>
      <c r="AD23" s="40"/>
      <c r="AE23" s="40"/>
      <c r="AF23" s="40"/>
      <c r="AG23" s="41"/>
      <c r="AH23" s="41"/>
      <c r="AI23" s="41"/>
      <c r="AJ23" s="41"/>
      <c r="AK23" s="41"/>
      <c r="AL23" s="41"/>
      <c r="AM23" s="41"/>
      <c r="AN23" s="41"/>
      <c r="AO23" s="41"/>
      <c r="AP23" s="41"/>
      <c r="AQ23" s="41"/>
      <c r="AR23" s="41"/>
      <c r="AS23" s="41"/>
      <c r="AT23" s="41"/>
      <c r="AU23" s="41"/>
      <c r="AV23" s="41"/>
      <c r="AW23" s="41"/>
      <c r="AX23" s="41"/>
      <c r="AZ23" s="43" t="s">
        <v>371</v>
      </c>
    </row>
    <row r="24" spans="1:52" s="3" customFormat="1" ht="14.5">
      <c r="A24" s="37"/>
      <c r="B24" s="37"/>
      <c r="C24" s="37"/>
      <c r="D24" s="37"/>
      <c r="E24" s="37"/>
      <c r="F24" s="22"/>
      <c r="G24" s="38"/>
      <c r="H24" s="38"/>
      <c r="I24" s="38"/>
      <c r="J24" s="38"/>
      <c r="K24" s="39">
        <f t="shared" si="0"/>
        <v>0</v>
      </c>
      <c r="L24" s="38"/>
      <c r="M24" s="38"/>
      <c r="N24" s="38"/>
      <c r="O24" s="38"/>
      <c r="P24" s="39">
        <f t="shared" si="1"/>
        <v>0</v>
      </c>
      <c r="Q24" s="38"/>
      <c r="R24" s="38"/>
      <c r="S24" s="38"/>
      <c r="T24" s="38"/>
      <c r="U24" s="39">
        <f t="shared" si="2"/>
        <v>0</v>
      </c>
      <c r="V24" s="40"/>
      <c r="W24" s="40"/>
      <c r="X24" s="40"/>
      <c r="Y24" s="40"/>
      <c r="Z24" s="40"/>
      <c r="AA24" s="40"/>
      <c r="AB24" s="40"/>
      <c r="AC24" s="40"/>
      <c r="AD24" s="40"/>
      <c r="AE24" s="40"/>
      <c r="AF24" s="40"/>
      <c r="AG24" s="41"/>
      <c r="AH24" s="41"/>
      <c r="AI24" s="41"/>
      <c r="AJ24" s="41"/>
      <c r="AK24" s="41"/>
      <c r="AL24" s="41"/>
      <c r="AM24" s="41"/>
      <c r="AN24" s="41"/>
      <c r="AO24" s="41"/>
      <c r="AP24" s="41"/>
      <c r="AQ24" s="41"/>
      <c r="AR24" s="41"/>
      <c r="AS24" s="41"/>
      <c r="AT24" s="41"/>
      <c r="AU24" s="41"/>
      <c r="AV24" s="41"/>
      <c r="AW24" s="41"/>
      <c r="AX24" s="41"/>
      <c r="AZ24" s="43" t="s">
        <v>372</v>
      </c>
    </row>
    <row r="25" spans="1:52" s="3" customFormat="1" ht="14.5">
      <c r="A25" s="37"/>
      <c r="B25" s="37"/>
      <c r="C25" s="37"/>
      <c r="D25" s="37"/>
      <c r="E25" s="37"/>
      <c r="F25" s="22"/>
      <c r="G25" s="38"/>
      <c r="H25" s="38"/>
      <c r="I25" s="38"/>
      <c r="J25" s="38"/>
      <c r="K25" s="39">
        <f t="shared" si="0"/>
        <v>0</v>
      </c>
      <c r="L25" s="38"/>
      <c r="M25" s="38"/>
      <c r="N25" s="38"/>
      <c r="O25" s="38"/>
      <c r="P25" s="39">
        <f t="shared" si="1"/>
        <v>0</v>
      </c>
      <c r="Q25" s="38"/>
      <c r="R25" s="38"/>
      <c r="S25" s="38"/>
      <c r="T25" s="38"/>
      <c r="U25" s="39">
        <f t="shared" si="2"/>
        <v>0</v>
      </c>
      <c r="V25" s="40"/>
      <c r="W25" s="40"/>
      <c r="X25" s="40"/>
      <c r="Y25" s="40"/>
      <c r="Z25" s="40"/>
      <c r="AA25" s="40"/>
      <c r="AB25" s="40"/>
      <c r="AC25" s="40"/>
      <c r="AD25" s="40"/>
      <c r="AE25" s="40"/>
      <c r="AF25" s="40"/>
      <c r="AG25" s="41"/>
      <c r="AH25" s="41"/>
      <c r="AI25" s="41"/>
      <c r="AJ25" s="41"/>
      <c r="AK25" s="41"/>
      <c r="AL25" s="41"/>
      <c r="AM25" s="41"/>
      <c r="AN25" s="41"/>
      <c r="AO25" s="41"/>
      <c r="AP25" s="41"/>
      <c r="AQ25" s="41"/>
      <c r="AR25" s="41"/>
      <c r="AS25" s="41"/>
      <c r="AT25" s="41"/>
      <c r="AU25" s="41"/>
      <c r="AV25" s="41"/>
      <c r="AW25" s="41"/>
      <c r="AX25" s="41"/>
      <c r="AZ25" s="43" t="s">
        <v>373</v>
      </c>
    </row>
    <row r="26" spans="1:52" s="3" customFormat="1" ht="14.5">
      <c r="A26" s="11"/>
      <c r="B26" s="11"/>
      <c r="C26" s="11"/>
      <c r="D26" s="12"/>
      <c r="E26" s="12"/>
      <c r="F26" s="2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Z26" s="13"/>
    </row>
    <row r="27" spans="1:52" s="3" customFormat="1" ht="15.65" customHeight="1">
      <c r="A27" s="93" t="s">
        <v>374</v>
      </c>
      <c r="B27" s="94"/>
      <c r="C27" s="11"/>
      <c r="D27" s="12"/>
      <c r="E27" s="12"/>
      <c r="F27" s="2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Z27" s="13"/>
    </row>
    <row r="28" spans="1:52" s="3" customFormat="1" ht="14.5">
      <c r="A28" s="91" t="s">
        <v>28</v>
      </c>
      <c r="B28" s="92"/>
      <c r="C28" s="11"/>
      <c r="D28" s="12"/>
      <c r="E28" s="12"/>
      <c r="F28" s="22"/>
      <c r="G28" s="39">
        <f t="shared" ref="G28:H28" si="3">SUM(G14:G25)</f>
        <v>0</v>
      </c>
      <c r="H28" s="39">
        <f t="shared" si="3"/>
        <v>0</v>
      </c>
      <c r="I28" s="39">
        <f>SUM(I14:I25)</f>
        <v>0</v>
      </c>
      <c r="J28" s="39">
        <f>SUM(J14:J25)</f>
        <v>0</v>
      </c>
      <c r="K28" s="39">
        <f>SUM(K14:K25)</f>
        <v>0</v>
      </c>
      <c r="L28" s="39">
        <f t="shared" ref="L28:M28" si="4">SUM(L14:L25)</f>
        <v>0</v>
      </c>
      <c r="M28" s="39">
        <f t="shared" si="4"/>
        <v>0</v>
      </c>
      <c r="N28" s="39">
        <f>SUM(N14:N25)</f>
        <v>0</v>
      </c>
      <c r="O28" s="39">
        <f>SUM(O14:O25)</f>
        <v>0</v>
      </c>
      <c r="P28" s="39">
        <f>SUM(P14:P25)</f>
        <v>0</v>
      </c>
      <c r="Q28" s="39">
        <f t="shared" ref="Q28:R28" si="5">SUM(Q14:Q25)</f>
        <v>1.45</v>
      </c>
      <c r="R28" s="39">
        <f t="shared" si="5"/>
        <v>0</v>
      </c>
      <c r="S28" s="39">
        <f>SUM(S14:S25)</f>
        <v>0</v>
      </c>
      <c r="T28" s="39">
        <f>SUM(T14:T25)</f>
        <v>0</v>
      </c>
      <c r="U28" s="39">
        <f>SUM(U14:U25)</f>
        <v>1.45</v>
      </c>
      <c r="V28" s="87">
        <f t="shared" ref="V28:AF28" si="6">SUM(V14:V25)</f>
        <v>0</v>
      </c>
      <c r="W28" s="39">
        <f t="shared" si="6"/>
        <v>0.21</v>
      </c>
      <c r="X28" s="39">
        <f t="shared" si="6"/>
        <v>0</v>
      </c>
      <c r="Y28" s="39">
        <f t="shared" si="6"/>
        <v>0.08</v>
      </c>
      <c r="Z28" s="39">
        <f t="shared" si="6"/>
        <v>1450</v>
      </c>
      <c r="AA28" s="87">
        <f t="shared" si="6"/>
        <v>0</v>
      </c>
      <c r="AB28" s="87">
        <f t="shared" si="6"/>
        <v>0</v>
      </c>
      <c r="AC28" s="39">
        <f t="shared" si="6"/>
        <v>0</v>
      </c>
      <c r="AD28" s="87">
        <f t="shared" si="6"/>
        <v>0</v>
      </c>
      <c r="AE28" s="87">
        <f t="shared" si="6"/>
        <v>0</v>
      </c>
      <c r="AF28" s="87">
        <f t="shared" si="6"/>
        <v>0</v>
      </c>
      <c r="AG28" s="39">
        <f t="shared" ref="AG28:AX28" si="7">SUM(AG14:AG25)</f>
        <v>0</v>
      </c>
      <c r="AH28" s="39">
        <f t="shared" si="7"/>
        <v>0</v>
      </c>
      <c r="AI28" s="39">
        <f t="shared" si="7"/>
        <v>0</v>
      </c>
      <c r="AJ28" s="39">
        <f t="shared" si="7"/>
        <v>0</v>
      </c>
      <c r="AK28" s="39">
        <f t="shared" si="7"/>
        <v>0</v>
      </c>
      <c r="AL28" s="39">
        <f t="shared" si="7"/>
        <v>0</v>
      </c>
      <c r="AM28" s="39">
        <f t="shared" si="7"/>
        <v>0</v>
      </c>
      <c r="AN28" s="39">
        <f t="shared" si="7"/>
        <v>0</v>
      </c>
      <c r="AO28" s="39">
        <f t="shared" si="7"/>
        <v>0</v>
      </c>
      <c r="AP28" s="39">
        <f t="shared" si="7"/>
        <v>0</v>
      </c>
      <c r="AQ28" s="39">
        <f t="shared" si="7"/>
        <v>0</v>
      </c>
      <c r="AR28" s="39">
        <f t="shared" si="7"/>
        <v>1E-3</v>
      </c>
      <c r="AS28" s="39">
        <f t="shared" si="7"/>
        <v>1E-3</v>
      </c>
      <c r="AT28" s="39">
        <f t="shared" si="7"/>
        <v>0</v>
      </c>
      <c r="AU28" s="39">
        <f t="shared" si="7"/>
        <v>0</v>
      </c>
      <c r="AV28" s="39">
        <f t="shared" si="7"/>
        <v>0</v>
      </c>
      <c r="AW28" s="39">
        <f t="shared" si="7"/>
        <v>0</v>
      </c>
      <c r="AX28" s="39">
        <f t="shared" si="7"/>
        <v>0</v>
      </c>
      <c r="AZ28" s="43" t="s">
        <v>375</v>
      </c>
    </row>
    <row r="29" spans="1:52" s="20" customFormat="1" ht="14.5">
      <c r="F29" s="22"/>
    </row>
    <row r="30" spans="1:52" s="3" customFormat="1" ht="14.5"/>
  </sheetData>
  <mergeCells count="51">
    <mergeCell ref="AG8:AG9"/>
    <mergeCell ref="Q8:Q9"/>
    <mergeCell ref="R8:R9"/>
    <mergeCell ref="S8:S9"/>
    <mergeCell ref="T8:T9"/>
    <mergeCell ref="U8:U9"/>
    <mergeCell ref="Y8:Y9"/>
    <mergeCell ref="W8:W9"/>
    <mergeCell ref="X8:X9"/>
    <mergeCell ref="V8:V9"/>
    <mergeCell ref="AF8:AF9"/>
    <mergeCell ref="AZ6:AZ11"/>
    <mergeCell ref="G7:K7"/>
    <mergeCell ref="L7:P7"/>
    <mergeCell ref="Q7:U7"/>
    <mergeCell ref="G6:U6"/>
    <mergeCell ref="V6:Y6"/>
    <mergeCell ref="V7:W7"/>
    <mergeCell ref="X7:Y7"/>
    <mergeCell ref="AG6:AQ6"/>
    <mergeCell ref="AG7:AN7"/>
    <mergeCell ref="AO7:AQ7"/>
    <mergeCell ref="AD8:AE8"/>
    <mergeCell ref="L8:L9"/>
    <mergeCell ref="M8:M9"/>
    <mergeCell ref="N8:N9"/>
    <mergeCell ref="O8:O9"/>
    <mergeCell ref="Z6:AF6"/>
    <mergeCell ref="Z7:AC7"/>
    <mergeCell ref="AD7:AF7"/>
    <mergeCell ref="A27:B27"/>
    <mergeCell ref="A28:B28"/>
    <mergeCell ref="A10:E10"/>
    <mergeCell ref="A11:E11"/>
    <mergeCell ref="J8:J9"/>
    <mergeCell ref="K8:K9"/>
    <mergeCell ref="Z8:AB8"/>
    <mergeCell ref="P8:P9"/>
    <mergeCell ref="G8:G9"/>
    <mergeCell ref="H8:H9"/>
    <mergeCell ref="I8:I9"/>
    <mergeCell ref="A6:E9"/>
    <mergeCell ref="AR6:AX6"/>
    <mergeCell ref="AR7:AW7"/>
    <mergeCell ref="AX8:AX9"/>
    <mergeCell ref="AW8:AW9"/>
    <mergeCell ref="AV8:AV9"/>
    <mergeCell ref="AU8:AU9"/>
    <mergeCell ref="AT8:AT9"/>
    <mergeCell ref="AS8:AS9"/>
    <mergeCell ref="AR8:AR9"/>
  </mergeCells>
  <dataValidations disablePrompts="1" count="1">
    <dataValidation type="list" allowBlank="1" showInputMessage="1" showErrorMessage="1" sqref="C15:D25" xr:uid="{00000000-0002-0000-0700-000000000000}">
      <formula1>#REF!</formula1>
    </dataValidation>
  </dataValidations>
  <pageMargins left="0.7" right="0.7" top="0.75" bottom="0.75" header="0.3" footer="0.3"/>
  <pageSetup paperSize="8" scale="21"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O39"/>
  <sheetViews>
    <sheetView showGridLines="0" view="pageBreakPreview" topLeftCell="A9" zoomScaleNormal="100" zoomScaleSheetLayoutView="100" workbookViewId="0">
      <selection activeCell="M13" sqref="M13"/>
    </sheetView>
  </sheetViews>
  <sheetFormatPr defaultColWidth="9" defaultRowHeight="14"/>
  <cols>
    <col min="1" max="1" width="8.08203125" style="2" customWidth="1"/>
    <col min="2" max="4" width="23.08203125" style="2" customWidth="1"/>
    <col min="5" max="5" width="1.83203125" style="2" customWidth="1"/>
    <col min="6" max="11" width="10" style="2" customWidth="1"/>
    <col min="12" max="13" width="10.58203125" style="2" customWidth="1"/>
    <col min="14" max="14" width="1.58203125" style="2" customWidth="1"/>
    <col min="15" max="15" width="8.33203125" style="2" customWidth="1"/>
    <col min="16" max="16" width="1.83203125" style="2" customWidth="1"/>
    <col min="17" max="16384" width="9" style="2"/>
  </cols>
  <sheetData>
    <row r="1" spans="1:15" ht="35.5">
      <c r="A1" s="35" t="s">
        <v>376</v>
      </c>
      <c r="B1" s="1"/>
      <c r="C1" s="1"/>
      <c r="D1" s="1"/>
    </row>
    <row r="3" spans="1:15" s="3" customFormat="1" ht="19.5" customHeight="1">
      <c r="A3" s="34" t="s">
        <v>377</v>
      </c>
      <c r="B3" s="34"/>
      <c r="C3" s="34"/>
      <c r="D3" s="34"/>
      <c r="E3" s="34"/>
      <c r="F3" s="34"/>
      <c r="G3" s="34"/>
      <c r="H3" s="34"/>
      <c r="I3" s="34"/>
      <c r="J3" s="34"/>
      <c r="K3" s="34"/>
      <c r="L3" s="34"/>
      <c r="M3" s="55">
        <f>Cover!C11</f>
        <v>0</v>
      </c>
      <c r="N3" s="56"/>
      <c r="O3" s="56"/>
    </row>
    <row r="4" spans="1:15" s="3" customFormat="1" ht="19.5">
      <c r="A4" s="6"/>
      <c r="B4" s="6"/>
      <c r="C4" s="6"/>
      <c r="D4" s="6"/>
      <c r="E4" s="6"/>
      <c r="F4" s="6"/>
      <c r="G4" s="6"/>
      <c r="H4" s="6"/>
      <c r="I4" s="6"/>
      <c r="J4" s="6"/>
      <c r="K4" s="6"/>
      <c r="L4" s="6"/>
      <c r="M4" s="6"/>
      <c r="O4" s="5"/>
    </row>
    <row r="5" spans="1:15" s="3" customFormat="1" ht="14.5">
      <c r="A5" s="22">
        <v>1</v>
      </c>
      <c r="B5" s="22">
        <v>2</v>
      </c>
      <c r="C5" s="22">
        <v>3</v>
      </c>
      <c r="D5" s="22">
        <v>4</v>
      </c>
      <c r="E5" s="22"/>
      <c r="F5" s="22">
        <v>5</v>
      </c>
      <c r="G5" s="22">
        <v>6</v>
      </c>
      <c r="H5" s="22">
        <v>7</v>
      </c>
      <c r="I5" s="22">
        <v>8</v>
      </c>
      <c r="J5" s="22">
        <v>9</v>
      </c>
      <c r="K5" s="22">
        <v>10</v>
      </c>
      <c r="L5" s="22">
        <v>11</v>
      </c>
      <c r="M5" s="22">
        <v>12</v>
      </c>
      <c r="N5" s="22"/>
      <c r="O5" s="22"/>
    </row>
    <row r="6" spans="1:15" s="8" customFormat="1" ht="16.5" customHeight="1">
      <c r="A6" s="97" t="s">
        <v>20</v>
      </c>
      <c r="B6" s="97"/>
      <c r="C6" s="97"/>
      <c r="D6" s="97"/>
      <c r="E6" s="9"/>
      <c r="F6" s="97" t="s">
        <v>378</v>
      </c>
      <c r="G6" s="97" t="s">
        <v>379</v>
      </c>
      <c r="H6" s="97" t="s">
        <v>380</v>
      </c>
      <c r="I6" s="97" t="s">
        <v>381</v>
      </c>
      <c r="J6" s="97" t="s">
        <v>382</v>
      </c>
      <c r="K6" s="97" t="s">
        <v>383</v>
      </c>
      <c r="L6" s="97" t="s">
        <v>384</v>
      </c>
      <c r="M6" s="97"/>
      <c r="N6" s="7"/>
      <c r="O6" s="97" t="s">
        <v>25</v>
      </c>
    </row>
    <row r="7" spans="1:15" s="8" customFormat="1" ht="15.5">
      <c r="A7" s="97"/>
      <c r="B7" s="97"/>
      <c r="C7" s="97"/>
      <c r="D7" s="97"/>
      <c r="E7" s="9"/>
      <c r="F7" s="97"/>
      <c r="G7" s="97"/>
      <c r="H7" s="97"/>
      <c r="I7" s="97"/>
      <c r="J7" s="97"/>
      <c r="K7" s="97"/>
      <c r="L7" s="97"/>
      <c r="M7" s="97"/>
      <c r="N7" s="7"/>
      <c r="O7" s="97"/>
    </row>
    <row r="8" spans="1:15" s="8" customFormat="1" ht="38.25" customHeight="1">
      <c r="A8" s="97"/>
      <c r="B8" s="97"/>
      <c r="C8" s="97"/>
      <c r="D8" s="97"/>
      <c r="E8" s="9"/>
      <c r="F8" s="97"/>
      <c r="G8" s="97"/>
      <c r="H8" s="97"/>
      <c r="I8" s="97"/>
      <c r="J8" s="97"/>
      <c r="K8" s="97"/>
      <c r="L8" s="73" t="s">
        <v>385</v>
      </c>
      <c r="M8" s="73" t="s">
        <v>386</v>
      </c>
      <c r="N8" s="7"/>
      <c r="O8" s="97"/>
    </row>
    <row r="9" spans="1:15" s="3" customFormat="1" ht="14.5">
      <c r="A9" s="97" t="s">
        <v>21</v>
      </c>
      <c r="B9" s="97"/>
      <c r="C9" s="97"/>
      <c r="D9" s="97"/>
      <c r="E9" s="9"/>
      <c r="F9" s="73" t="s">
        <v>355</v>
      </c>
      <c r="G9" s="73" t="s">
        <v>355</v>
      </c>
      <c r="H9" s="73" t="s">
        <v>355</v>
      </c>
      <c r="I9" s="73" t="s">
        <v>355</v>
      </c>
      <c r="J9" s="73" t="s">
        <v>355</v>
      </c>
      <c r="K9" s="73" t="s">
        <v>355</v>
      </c>
      <c r="L9" s="73" t="s">
        <v>355</v>
      </c>
      <c r="M9" s="73" t="s">
        <v>387</v>
      </c>
      <c r="N9" s="9"/>
      <c r="O9" s="97"/>
    </row>
    <row r="10" spans="1:15" s="3" customFormat="1" ht="14.5">
      <c r="A10" s="97" t="s">
        <v>22</v>
      </c>
      <c r="B10" s="97"/>
      <c r="C10" s="97"/>
      <c r="D10" s="97"/>
      <c r="E10" s="9"/>
      <c r="F10" s="73">
        <v>0</v>
      </c>
      <c r="G10" s="73">
        <v>0</v>
      </c>
      <c r="H10" s="73">
        <v>0</v>
      </c>
      <c r="I10" s="73">
        <v>0</v>
      </c>
      <c r="J10" s="73">
        <v>0</v>
      </c>
      <c r="K10" s="73">
        <v>0</v>
      </c>
      <c r="L10" s="73">
        <v>0</v>
      </c>
      <c r="M10" s="73">
        <v>0</v>
      </c>
      <c r="N10" s="9"/>
      <c r="O10" s="97"/>
    </row>
    <row r="11" spans="1:15" s="3" customFormat="1" ht="14.5">
      <c r="A11" s="10"/>
      <c r="B11" s="10"/>
      <c r="C11" s="10"/>
      <c r="D11" s="10"/>
      <c r="E11" s="9"/>
      <c r="F11" s="9"/>
      <c r="G11" s="9"/>
      <c r="H11" s="9"/>
      <c r="I11" s="9"/>
      <c r="J11" s="9"/>
      <c r="K11" s="9"/>
      <c r="L11" s="9"/>
      <c r="M11" s="9"/>
      <c r="N11" s="9"/>
    </row>
    <row r="12" spans="1:15" s="3" customFormat="1" ht="14.5">
      <c r="A12" s="73" t="s">
        <v>357</v>
      </c>
      <c r="B12" s="73" t="s">
        <v>358</v>
      </c>
      <c r="C12" s="73" t="s">
        <v>359</v>
      </c>
      <c r="D12" s="73" t="s">
        <v>360</v>
      </c>
      <c r="E12" s="9"/>
      <c r="F12" s="4"/>
      <c r="G12" s="4"/>
      <c r="H12" s="4"/>
      <c r="I12" s="4"/>
      <c r="J12" s="4"/>
      <c r="K12" s="4"/>
      <c r="L12" s="4"/>
      <c r="M12" s="9"/>
      <c r="N12" s="9"/>
    </row>
    <row r="13" spans="1:15" s="3" customFormat="1" ht="14.5">
      <c r="A13" s="44">
        <f>'P1'!A14</f>
        <v>1</v>
      </c>
      <c r="B13" s="44" t="str">
        <f>'P1'!B14</f>
        <v>Heyford park</v>
      </c>
      <c r="C13" s="44" t="str">
        <f>'P1'!C14</f>
        <v>Thames Water</v>
      </c>
      <c r="D13" s="44" t="s">
        <v>495</v>
      </c>
      <c r="E13" s="9"/>
      <c r="F13" s="45">
        <v>0</v>
      </c>
      <c r="G13" s="45">
        <v>0</v>
      </c>
      <c r="H13" s="45">
        <v>0</v>
      </c>
      <c r="I13" s="45">
        <v>0</v>
      </c>
      <c r="J13" s="45">
        <v>0</v>
      </c>
      <c r="K13" s="45">
        <v>0</v>
      </c>
      <c r="L13" s="45">
        <v>0</v>
      </c>
      <c r="M13" s="45">
        <v>0</v>
      </c>
      <c r="N13" s="9"/>
      <c r="O13" s="43" t="s">
        <v>388</v>
      </c>
    </row>
    <row r="14" spans="1:15" s="3" customFormat="1" ht="14.5">
      <c r="A14" s="44">
        <f>'P1'!A15</f>
        <v>0</v>
      </c>
      <c r="B14" s="44">
        <f>'P1'!B15</f>
        <v>0</v>
      </c>
      <c r="C14" s="44">
        <f>'P1'!C15</f>
        <v>0</v>
      </c>
      <c r="D14" s="44">
        <f>'P1'!D15</f>
        <v>0</v>
      </c>
      <c r="E14" s="9"/>
      <c r="F14" s="45"/>
      <c r="G14" s="45"/>
      <c r="H14" s="45"/>
      <c r="I14" s="45"/>
      <c r="J14" s="45"/>
      <c r="K14" s="45"/>
      <c r="L14" s="45"/>
      <c r="M14" s="45"/>
      <c r="N14" s="9"/>
      <c r="O14" s="43" t="s">
        <v>389</v>
      </c>
    </row>
    <row r="15" spans="1:15" s="3" customFormat="1" ht="14.5">
      <c r="A15" s="44">
        <f>'P1'!A16</f>
        <v>0</v>
      </c>
      <c r="B15" s="44">
        <f>'P1'!B16</f>
        <v>0</v>
      </c>
      <c r="C15" s="44">
        <f>'P1'!C16</f>
        <v>0</v>
      </c>
      <c r="D15" s="44">
        <f>'P1'!D16</f>
        <v>0</v>
      </c>
      <c r="E15" s="9"/>
      <c r="F15" s="45"/>
      <c r="G15" s="45"/>
      <c r="H15" s="45"/>
      <c r="I15" s="45"/>
      <c r="J15" s="45"/>
      <c r="K15" s="45"/>
      <c r="L15" s="45"/>
      <c r="M15" s="45"/>
      <c r="O15" s="43" t="s">
        <v>390</v>
      </c>
    </row>
    <row r="16" spans="1:15" s="3" customFormat="1" ht="14.5">
      <c r="A16" s="44">
        <f>'P1'!A17</f>
        <v>0</v>
      </c>
      <c r="B16" s="44">
        <f>'P1'!B17</f>
        <v>0</v>
      </c>
      <c r="C16" s="44">
        <f>'P1'!C17</f>
        <v>0</v>
      </c>
      <c r="D16" s="44">
        <f>'P1'!D17</f>
        <v>0</v>
      </c>
      <c r="E16" s="9"/>
      <c r="F16" s="45"/>
      <c r="G16" s="45"/>
      <c r="H16" s="45"/>
      <c r="I16" s="45"/>
      <c r="J16" s="45"/>
      <c r="K16" s="45"/>
      <c r="L16" s="45"/>
      <c r="M16" s="45"/>
      <c r="O16" s="43" t="s">
        <v>391</v>
      </c>
    </row>
    <row r="17" spans="1:15" s="3" customFormat="1" ht="14.5">
      <c r="A17" s="44">
        <f>'P1'!A18</f>
        <v>0</v>
      </c>
      <c r="B17" s="44">
        <f>'P1'!B18</f>
        <v>0</v>
      </c>
      <c r="C17" s="44">
        <f>'P1'!C18</f>
        <v>0</v>
      </c>
      <c r="D17" s="44">
        <f>'P1'!D18</f>
        <v>0</v>
      </c>
      <c r="E17" s="9"/>
      <c r="F17" s="45"/>
      <c r="G17" s="45"/>
      <c r="H17" s="45"/>
      <c r="I17" s="45"/>
      <c r="J17" s="45"/>
      <c r="K17" s="45"/>
      <c r="L17" s="45"/>
      <c r="M17" s="45"/>
      <c r="O17" s="43" t="s">
        <v>392</v>
      </c>
    </row>
    <row r="18" spans="1:15" s="3" customFormat="1" ht="14.5">
      <c r="A18" s="44">
        <f>'P1'!A19</f>
        <v>0</v>
      </c>
      <c r="B18" s="44">
        <f>'P1'!B19</f>
        <v>0</v>
      </c>
      <c r="C18" s="44">
        <f>'P1'!C19</f>
        <v>0</v>
      </c>
      <c r="D18" s="44">
        <f>'P1'!D19</f>
        <v>0</v>
      </c>
      <c r="E18" s="9"/>
      <c r="F18" s="45"/>
      <c r="G18" s="45"/>
      <c r="H18" s="45"/>
      <c r="I18" s="45"/>
      <c r="J18" s="45"/>
      <c r="K18" s="45"/>
      <c r="L18" s="45"/>
      <c r="M18" s="45"/>
      <c r="O18" s="43" t="s">
        <v>393</v>
      </c>
    </row>
    <row r="19" spans="1:15" s="3" customFormat="1" ht="14.5">
      <c r="A19" s="44">
        <f>'P1'!A20</f>
        <v>0</v>
      </c>
      <c r="B19" s="44">
        <f>'P1'!B20</f>
        <v>0</v>
      </c>
      <c r="C19" s="44">
        <f>'P1'!C20</f>
        <v>0</v>
      </c>
      <c r="D19" s="44">
        <f>'P1'!D20</f>
        <v>0</v>
      </c>
      <c r="E19" s="9"/>
      <c r="F19" s="45"/>
      <c r="G19" s="45"/>
      <c r="H19" s="45"/>
      <c r="I19" s="45"/>
      <c r="J19" s="45"/>
      <c r="K19" s="45"/>
      <c r="L19" s="45"/>
      <c r="M19" s="45"/>
      <c r="O19" s="43" t="s">
        <v>394</v>
      </c>
    </row>
    <row r="20" spans="1:15" s="3" customFormat="1" ht="14.5">
      <c r="A20" s="44">
        <f>'P1'!A21</f>
        <v>0</v>
      </c>
      <c r="B20" s="44">
        <f>'P1'!B21</f>
        <v>0</v>
      </c>
      <c r="C20" s="44">
        <f>'P1'!C21</f>
        <v>0</v>
      </c>
      <c r="D20" s="44">
        <f>'P1'!D21</f>
        <v>0</v>
      </c>
      <c r="E20" s="9"/>
      <c r="F20" s="45"/>
      <c r="G20" s="45"/>
      <c r="H20" s="45"/>
      <c r="I20" s="45"/>
      <c r="J20" s="45"/>
      <c r="K20" s="45"/>
      <c r="L20" s="45"/>
      <c r="M20" s="45"/>
      <c r="O20" s="43" t="s">
        <v>395</v>
      </c>
    </row>
    <row r="21" spans="1:15" s="3" customFormat="1" ht="14.5">
      <c r="A21" s="44">
        <f>'P1'!A22</f>
        <v>0</v>
      </c>
      <c r="B21" s="44">
        <f>'P1'!B22</f>
        <v>0</v>
      </c>
      <c r="C21" s="44">
        <f>'P1'!C22</f>
        <v>0</v>
      </c>
      <c r="D21" s="44">
        <f>'P1'!D22</f>
        <v>0</v>
      </c>
      <c r="E21" s="9"/>
      <c r="F21" s="45"/>
      <c r="G21" s="45"/>
      <c r="H21" s="45"/>
      <c r="I21" s="45"/>
      <c r="J21" s="45"/>
      <c r="K21" s="45"/>
      <c r="L21" s="45"/>
      <c r="M21" s="45"/>
      <c r="O21" s="43" t="s">
        <v>396</v>
      </c>
    </row>
    <row r="22" spans="1:15" s="3" customFormat="1" ht="14.5">
      <c r="A22" s="44">
        <f>'P1'!A23</f>
        <v>0</v>
      </c>
      <c r="B22" s="44">
        <f>'P1'!B23</f>
        <v>0</v>
      </c>
      <c r="C22" s="44">
        <f>'P1'!C23</f>
        <v>0</v>
      </c>
      <c r="D22" s="44">
        <f>'P1'!D23</f>
        <v>0</v>
      </c>
      <c r="E22" s="9"/>
      <c r="F22" s="45"/>
      <c r="G22" s="45"/>
      <c r="H22" s="45"/>
      <c r="I22" s="45"/>
      <c r="J22" s="45"/>
      <c r="K22" s="45"/>
      <c r="L22" s="45"/>
      <c r="M22" s="45"/>
      <c r="O22" s="43" t="s">
        <v>397</v>
      </c>
    </row>
    <row r="23" spans="1:15" s="3" customFormat="1" ht="14.5">
      <c r="A23" s="44">
        <f>'P1'!A24</f>
        <v>0</v>
      </c>
      <c r="B23" s="44">
        <f>'P1'!B24</f>
        <v>0</v>
      </c>
      <c r="C23" s="44">
        <f>'P1'!C24</f>
        <v>0</v>
      </c>
      <c r="D23" s="44">
        <f>'P1'!D24</f>
        <v>0</v>
      </c>
      <c r="E23" s="9"/>
      <c r="F23" s="45"/>
      <c r="G23" s="45"/>
      <c r="H23" s="45"/>
      <c r="I23" s="45"/>
      <c r="J23" s="45"/>
      <c r="K23" s="45"/>
      <c r="L23" s="45"/>
      <c r="M23" s="45"/>
      <c r="O23" s="43" t="s">
        <v>372</v>
      </c>
    </row>
    <row r="24" spans="1:15" s="3" customFormat="1" ht="14.5">
      <c r="A24" s="44">
        <f>'P1'!A25</f>
        <v>0</v>
      </c>
      <c r="B24" s="44">
        <f>'P1'!B25</f>
        <v>0</v>
      </c>
      <c r="C24" s="44">
        <f>'P1'!C25</f>
        <v>0</v>
      </c>
      <c r="D24" s="44">
        <f>'P1'!D25</f>
        <v>0</v>
      </c>
      <c r="E24" s="9"/>
      <c r="F24" s="45"/>
      <c r="G24" s="45"/>
      <c r="H24" s="45"/>
      <c r="I24" s="45"/>
      <c r="J24" s="45"/>
      <c r="K24" s="45"/>
      <c r="L24" s="45"/>
      <c r="M24" s="45"/>
      <c r="O24" s="43" t="s">
        <v>398</v>
      </c>
    </row>
    <row r="25" spans="1:15" s="3" customFormat="1" ht="14.5">
      <c r="A25" s="11"/>
      <c r="B25" s="11"/>
      <c r="C25" s="11"/>
      <c r="D25" s="11"/>
      <c r="E25" s="9"/>
      <c r="F25" s="12"/>
      <c r="G25" s="12"/>
      <c r="H25" s="12"/>
      <c r="I25" s="12"/>
      <c r="J25" s="12"/>
      <c r="K25" s="12"/>
      <c r="L25" s="12"/>
      <c r="M25" s="12"/>
      <c r="O25" s="13"/>
    </row>
    <row r="26" spans="1:15" s="3" customFormat="1" ht="14.5" customHeight="1">
      <c r="A26" s="144" t="s">
        <v>374</v>
      </c>
      <c r="B26" s="145"/>
      <c r="C26" s="11"/>
      <c r="D26" s="11"/>
      <c r="E26" s="12"/>
      <c r="F26" s="12"/>
      <c r="G26" s="12"/>
      <c r="H26" s="12"/>
      <c r="I26" s="12"/>
      <c r="J26" s="12"/>
      <c r="K26" s="12"/>
      <c r="L26" s="12"/>
      <c r="M26" s="12"/>
      <c r="O26" s="13"/>
    </row>
    <row r="27" spans="1:15" s="3" customFormat="1" ht="14.5">
      <c r="A27" s="91" t="s">
        <v>28</v>
      </c>
      <c r="B27" s="92"/>
      <c r="C27" s="11"/>
      <c r="D27" s="11"/>
      <c r="E27" s="16"/>
      <c r="F27" s="46">
        <f t="shared" ref="F27" si="0">SUM(F13:F24)</f>
        <v>0</v>
      </c>
      <c r="G27" s="46">
        <f>SUM(G13:G24)</f>
        <v>0</v>
      </c>
      <c r="H27" s="46">
        <f>SUM(H13:H24)</f>
        <v>0</v>
      </c>
      <c r="I27" s="46">
        <f t="shared" ref="I27:M27" si="1">SUM(I13:I24)</f>
        <v>0</v>
      </c>
      <c r="J27" s="46">
        <f t="shared" si="1"/>
        <v>0</v>
      </c>
      <c r="K27" s="46">
        <f t="shared" si="1"/>
        <v>0</v>
      </c>
      <c r="L27" s="46">
        <f t="shared" ref="L27" si="2">SUM(L13:L24)</f>
        <v>0</v>
      </c>
      <c r="M27" s="46">
        <f t="shared" si="1"/>
        <v>0</v>
      </c>
      <c r="O27" s="43" t="s">
        <v>399</v>
      </c>
    </row>
    <row r="28" spans="1:15" s="3" customFormat="1" ht="14.5">
      <c r="A28" s="95" t="s">
        <v>400</v>
      </c>
      <c r="B28" s="96"/>
      <c r="C28" s="11"/>
      <c r="D28" s="11"/>
      <c r="E28" s="16"/>
      <c r="F28" s="39">
        <f>AVERAGE(F13:F24)</f>
        <v>0</v>
      </c>
      <c r="G28" s="39">
        <f>AVERAGE(G13:G24)</f>
        <v>0</v>
      </c>
      <c r="H28" s="39">
        <f t="shared" ref="H28:M28" si="3">AVERAGE(H13:H24)</f>
        <v>0</v>
      </c>
      <c r="I28" s="39">
        <f t="shared" si="3"/>
        <v>0</v>
      </c>
      <c r="J28" s="39">
        <f t="shared" si="3"/>
        <v>0</v>
      </c>
      <c r="K28" s="39">
        <f t="shared" si="3"/>
        <v>0</v>
      </c>
      <c r="L28" s="39">
        <f t="shared" ref="L28" si="4">AVERAGE(L13:L24)</f>
        <v>0</v>
      </c>
      <c r="M28" s="39">
        <f t="shared" si="3"/>
        <v>0</v>
      </c>
      <c r="O28" s="43" t="s">
        <v>401</v>
      </c>
    </row>
    <row r="29" spans="1:15" s="20" customFormat="1" ht="13">
      <c r="A29" s="19"/>
      <c r="B29" s="19"/>
      <c r="C29" s="19"/>
      <c r="D29" s="11"/>
      <c r="E29" s="19"/>
      <c r="F29" s="19"/>
      <c r="G29" s="19"/>
      <c r="H29" s="19"/>
      <c r="I29" s="19"/>
      <c r="J29" s="19"/>
      <c r="K29" s="19"/>
      <c r="L29" s="19"/>
      <c r="M29" s="19"/>
      <c r="O29" s="21"/>
    </row>
    <row r="30" spans="1:15" s="3" customFormat="1" ht="15.75" customHeight="1">
      <c r="A30" s="146" t="s">
        <v>402</v>
      </c>
      <c r="B30" s="147"/>
      <c r="C30" s="19"/>
      <c r="D30" s="11"/>
      <c r="E30" s="12"/>
      <c r="F30" s="9"/>
      <c r="G30" s="9"/>
      <c r="H30" s="9"/>
      <c r="I30" s="9"/>
      <c r="J30" s="9"/>
      <c r="K30" s="9"/>
      <c r="L30" s="12"/>
      <c r="N30" s="13"/>
    </row>
    <row r="31" spans="1:15" s="3" customFormat="1" ht="14.5">
      <c r="A31" s="143" t="s">
        <v>403</v>
      </c>
      <c r="B31" s="143"/>
      <c r="C31" s="39">
        <f>'P1'!G28+'P1'!I28+'P1'!L28+'P1'!N28+'P1'!Q28+'P1'!S28</f>
        <v>1.45</v>
      </c>
      <c r="E31" s="12"/>
      <c r="F31" s="9"/>
      <c r="G31" s="9"/>
      <c r="H31" s="9"/>
      <c r="I31" s="9"/>
      <c r="J31" s="9"/>
      <c r="K31" s="9"/>
      <c r="L31" s="12"/>
      <c r="N31" s="13"/>
    </row>
    <row r="32" spans="1:15" s="3" customFormat="1" ht="14.5">
      <c r="A32" s="143" t="s">
        <v>404</v>
      </c>
      <c r="B32" s="143"/>
      <c r="C32" s="47">
        <f>C31*1000</f>
        <v>1450</v>
      </c>
      <c r="F32" s="12"/>
      <c r="G32" s="12"/>
      <c r="H32" s="12"/>
      <c r="I32" s="12"/>
      <c r="J32" s="12"/>
      <c r="L32" s="12"/>
      <c r="N32" s="13"/>
    </row>
    <row r="33" spans="1:15" s="3" customFormat="1" ht="14.5">
      <c r="A33" s="143" t="s">
        <v>405</v>
      </c>
      <c r="B33" s="143"/>
      <c r="C33" s="47">
        <f>'P1'!H28+'P1'!J28+'P1'!M28+'P1'!O28+'P1'!R28+'P1'!T28</f>
        <v>0</v>
      </c>
      <c r="F33" s="12"/>
      <c r="G33" s="12"/>
      <c r="H33" s="12"/>
      <c r="I33" s="12"/>
      <c r="J33" s="12"/>
      <c r="L33" s="12"/>
      <c r="N33" s="13"/>
    </row>
    <row r="34" spans="1:15" s="3" customFormat="1" ht="15" thickBot="1">
      <c r="A34" s="143" t="s">
        <v>406</v>
      </c>
      <c r="B34" s="143"/>
      <c r="C34" s="47">
        <f>C33*1000</f>
        <v>0</v>
      </c>
      <c r="F34" s="12"/>
      <c r="G34" s="12"/>
      <c r="H34" s="12"/>
      <c r="I34" s="12"/>
      <c r="J34" s="12"/>
      <c r="L34" s="12"/>
      <c r="N34" s="13"/>
    </row>
    <row r="35" spans="1:15" s="3" customFormat="1" ht="15.65" customHeight="1" thickTop="1" thickBot="1">
      <c r="A35" s="143" t="s">
        <v>407</v>
      </c>
      <c r="B35" s="143"/>
      <c r="C35" s="19"/>
      <c r="F35" s="18">
        <v>10000</v>
      </c>
      <c r="G35" s="15">
        <v>10000</v>
      </c>
      <c r="H35" s="12"/>
      <c r="I35" s="12"/>
      <c r="J35" s="12"/>
      <c r="L35" s="12"/>
      <c r="N35" s="13"/>
    </row>
    <row r="36" spans="1:15" s="3" customFormat="1" ht="15" thickTop="1">
      <c r="A36" s="143" t="s">
        <v>408</v>
      </c>
      <c r="B36" s="143"/>
      <c r="C36" s="19"/>
      <c r="F36" s="30">
        <f>F27/$C$32*F35</f>
        <v>0</v>
      </c>
      <c r="G36" s="31" t="e">
        <f>G27/$C$34*G35</f>
        <v>#DIV/0!</v>
      </c>
      <c r="H36" s="32">
        <f>H27/$C$32</f>
        <v>0</v>
      </c>
      <c r="I36" s="32">
        <f>I27/$C$32</f>
        <v>0</v>
      </c>
      <c r="J36" s="32">
        <f>J27/$C$32</f>
        <v>0</v>
      </c>
      <c r="K36" s="33">
        <f>K27/$C$32</f>
        <v>0</v>
      </c>
      <c r="L36" s="12"/>
      <c r="N36" s="13"/>
    </row>
    <row r="37" spans="1:15" s="3" customFormat="1" ht="52.5" thickBot="1">
      <c r="A37" s="143" t="s">
        <v>409</v>
      </c>
      <c r="B37" s="143"/>
      <c r="C37" s="19"/>
      <c r="F37" s="26" t="s">
        <v>410</v>
      </c>
      <c r="G37" s="27" t="s">
        <v>411</v>
      </c>
      <c r="H37" s="28" t="s">
        <v>412</v>
      </c>
      <c r="I37" s="28" t="s">
        <v>412</v>
      </c>
      <c r="J37" s="28" t="s">
        <v>412</v>
      </c>
      <c r="K37" s="29" t="s">
        <v>412</v>
      </c>
      <c r="L37" s="12"/>
      <c r="N37" s="13"/>
    </row>
    <row r="38" spans="1:15" s="20" customFormat="1" ht="13.5" thickTop="1">
      <c r="A38" s="19"/>
      <c r="B38" s="19"/>
      <c r="C38" s="19"/>
      <c r="D38" s="11"/>
      <c r="E38" s="19"/>
      <c r="F38" s="12"/>
      <c r="G38" s="12"/>
      <c r="H38" s="12"/>
      <c r="I38" s="12"/>
      <c r="J38" s="12"/>
      <c r="K38" s="19"/>
      <c r="L38" s="12"/>
      <c r="M38" s="19"/>
      <c r="O38" s="21"/>
    </row>
    <row r="39" spans="1:15" s="20" customFormat="1" ht="13"/>
  </sheetData>
  <mergeCells count="22">
    <mergeCell ref="A10:D10"/>
    <mergeCell ref="O6:O10"/>
    <mergeCell ref="F6:F8"/>
    <mergeCell ref="H6:H8"/>
    <mergeCell ref="I6:I8"/>
    <mergeCell ref="J6:J8"/>
    <mergeCell ref="G6:G8"/>
    <mergeCell ref="A6:D8"/>
    <mergeCell ref="A9:D9"/>
    <mergeCell ref="K6:K8"/>
    <mergeCell ref="L6:M7"/>
    <mergeCell ref="A37:B37"/>
    <mergeCell ref="A33:B33"/>
    <mergeCell ref="A34:B34"/>
    <mergeCell ref="A26:B26"/>
    <mergeCell ref="A28:B28"/>
    <mergeCell ref="A27:B27"/>
    <mergeCell ref="A36:B36"/>
    <mergeCell ref="A35:B35"/>
    <mergeCell ref="A32:B32"/>
    <mergeCell ref="A31:B31"/>
    <mergeCell ref="A30:B30"/>
  </mergeCells>
  <pageMargins left="0.7" right="0.7" top="0.75" bottom="0.75" header="0.3" footer="0.3"/>
  <pageSetup paperSize="8" scale="70" fitToHeight="0" orientation="portrait" r:id="rId1"/>
  <headerFooter>
    <oddHeader>&amp;L&amp;"Calibri,Regular"&amp;9&amp;K05+000&amp;F&amp;C&amp;"Calibri,Regular"&amp;9&amp;K05+000Sheet: &amp;A&amp;R&amp;"Calibri,Regular"&amp;9&amp;K05+000OFFICIAL</oddHeader>
    <oddFooter>&amp;L&amp;"Calibri,Regular"&amp;9&amp;K05+000Printed on: &amp;D at &amp;T&amp;C&amp;"Calibri,Regular"&amp;9&amp;K05+000Page &amp;P of &amp;N&amp;R&amp;"Calibri,Regular"&amp;9&amp;K05+000Ofwat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EEEE0D69BE746B7E032219D446538" ma:contentTypeVersion="20" ma:contentTypeDescription="Create a new document." ma:contentTypeScope="" ma:versionID="398314a82c3a6ae35b683770da96dac7">
  <xsd:schema xmlns:xsd="http://www.w3.org/2001/XMLSchema" xmlns:xs="http://www.w3.org/2001/XMLSchema" xmlns:p="http://schemas.microsoft.com/office/2006/metadata/properties" xmlns:ns2="e0dcdc29-3a3e-461c-b221-b6a74af0b4af" xmlns:ns3="f21928e1-78f6-4f72-add3-f39af8dfc84d" targetNamespace="http://schemas.microsoft.com/office/2006/metadata/properties" ma:root="true" ma:fieldsID="513755cc9a45be8950a6d075286bdfb8" ns2:_="" ns3:_="">
    <xsd:import namespace="e0dcdc29-3a3e-461c-b221-b6a74af0b4af"/>
    <xsd:import namespace="f21928e1-78f6-4f72-add3-f39af8dfc8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cdc29-3a3e-461c-b221-b6a74af0b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a8f8fa-866e-4f7f-8a1c-9d29d536319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1928e1-78f6-4f72-add3-f39af8dfc84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f13b579-a8e4-4c3c-a619-206570e026ce}" ma:internalName="TaxCatchAll" ma:showField="CatchAllData" ma:web="f21928e1-78f6-4f72-add3-f39af8dfc8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21928e1-78f6-4f72-add3-f39af8dfc84d" xsi:nil="true"/>
    <lcf76f155ced4ddcb4097134ff3c332f xmlns="e0dcdc29-3a3e-461c-b221-b6a74af0b4af">
      <Terms xmlns="http://schemas.microsoft.com/office/infopath/2007/PartnerControls"/>
    </lcf76f155ced4ddcb4097134ff3c332f>
    <SharedWithUsers xmlns="f21928e1-78f6-4f72-add3-f39af8dfc84d">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0ABF04-2EA3-4369-8E66-EE76DDF51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cdc29-3a3e-461c-b221-b6a74af0b4af"/>
    <ds:schemaRef ds:uri="f21928e1-78f6-4f72-add3-f39af8dfc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9A7B2F-565B-4741-AD07-25120C8DDE91}">
  <ds:schemaRefs>
    <ds:schemaRef ds:uri="http://schemas.microsoft.com/office/2006/metadata/properties"/>
    <ds:schemaRef ds:uri="http://schemas.microsoft.com/office/infopath/2007/PartnerControls"/>
    <ds:schemaRef ds:uri="f21928e1-78f6-4f72-add3-f39af8dfc84d"/>
    <ds:schemaRef ds:uri="e0dcdc29-3a3e-461c-b221-b6a74af0b4af"/>
  </ds:schemaRefs>
</ds:datastoreItem>
</file>

<file path=customXml/itemProps3.xml><?xml version="1.0" encoding="utf-8"?>
<ds:datastoreItem xmlns:ds="http://schemas.openxmlformats.org/officeDocument/2006/customXml" ds:itemID="{F8D6F46D-AAC8-4C74-A3AA-9E4277108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F1</vt:lpstr>
      <vt:lpstr>F2</vt:lpstr>
      <vt:lpstr>F3</vt:lpstr>
      <vt:lpstr>F4</vt:lpstr>
      <vt:lpstr>F5</vt:lpstr>
      <vt:lpstr>Transactions with associates</vt:lpstr>
      <vt:lpstr>P1</vt:lpstr>
      <vt:lpstr>P2</vt:lpstr>
      <vt:lpstr>P3</vt:lpstr>
      <vt:lpstr>P4</vt:lpstr>
      <vt:lpstr>Cover!Print_Area</vt:lpstr>
      <vt:lpstr>'F1'!Print_Area</vt:lpstr>
      <vt:lpstr>'F2'!Print_Area</vt:lpstr>
      <vt:lpstr>'F3'!Print_Area</vt:lpstr>
      <vt:lpstr>'F4'!Print_Area</vt:lpstr>
      <vt:lpstr>'F5'!Print_Area</vt:lpstr>
      <vt:lpstr>'P1'!Print_Area</vt:lpstr>
      <vt:lpstr>'P2'!Print_Area</vt:lpstr>
      <vt:lpstr>'P3'!Print_Area</vt:lpstr>
      <vt:lpstr>'P4'!Print_Area</vt:lpstr>
      <vt:lpstr>'Transactions with associates'!Print_Area</vt:lpstr>
    </vt:vector>
  </TitlesOfParts>
  <Manager/>
  <Company>Ofwat - 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Jeevan Jones</dc:creator>
  <cp:keywords/>
  <dc:description/>
  <cp:lastModifiedBy>Simon Morrell</cp:lastModifiedBy>
  <cp:revision/>
  <dcterms:created xsi:type="dcterms:W3CDTF">2021-05-24T14:03:54Z</dcterms:created>
  <dcterms:modified xsi:type="dcterms:W3CDTF">2026-07-08T17:59:38Z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0x0101004FDEEEE0D69BE746B7E032219D446538</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Stakeholder 5">
    <vt:lpwstr/>
  </property>
  <property fmtid="{D5CDD505-2E9C-101B-9397-08002B2CF9AE}" pid="8" name="Project Code">
    <vt:lpwstr>1890;#Performance and outcomes|82ebf64f-9e66-4299-a697-ab311900603d</vt:lpwstr>
  </property>
  <property fmtid="{D5CDD505-2E9C-101B-9397-08002B2CF9AE}" pid="9" name="Stakeholder 3">
    <vt:lpwstr/>
  </property>
  <property fmtid="{D5CDD505-2E9C-101B-9397-08002B2CF9AE}" pid="10" name="Stakeholder">
    <vt:lpwstr/>
  </property>
  <property fmtid="{D5CDD505-2E9C-101B-9397-08002B2CF9AE}" pid="11" name="Security Classification">
    <vt:lpwstr>21;#OFFICIAL|c2540f30-f875-494b-a43f-ebfb5017a6ad</vt:lpwstr>
  </property>
  <property fmtid="{D5CDD505-2E9C-101B-9397-08002B2CF9AE}" pid="12" name="Stakeholder 4">
    <vt:lpwstr/>
  </property>
  <property fmtid="{D5CDD505-2E9C-101B-9397-08002B2CF9AE}" pid="13" name="MediaServiceImageTags">
    <vt:lpwstr/>
  </property>
  <property fmtid="{D5CDD505-2E9C-101B-9397-08002B2CF9AE}" pid="14" name="Order">
    <vt:r8>816700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